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AUDITORIA INTERNA MARITIMOS ARBOLEDA\"/>
    </mc:Choice>
  </mc:AlternateContent>
  <xr:revisionPtr revIDLastSave="0" documentId="8_{9B093377-C3C8-4117-8C2F-6A1AD2B7C6ED}" xr6:coauthVersionLast="47" xr6:coauthVersionMax="47" xr10:uidLastSave="{00000000-0000-0000-0000-000000000000}"/>
  <bookViews>
    <workbookView xWindow="-120" yWindow="-120" windowWidth="29040" windowHeight="15720" xr2:uid="{00000000-000D-0000-FFFF-FFFF00000000}"/>
  </bookViews>
  <sheets>
    <sheet name="Dashboard" sheetId="1" r:id="rId1"/>
    <sheet name="Resumen por proceso" sheetId="2" r:id="rId2"/>
    <sheet name="Hallazgos" sheetId="3" r:id="rId3"/>
    <sheet name="No conformidades" sheetId="4" r:id="rId4"/>
    <sheet name="Fortalezas" sheetId="5" r:id="rId5"/>
    <sheet name="Base consolidada" sheetId="6" r:id="rId6"/>
    <sheet name="Datos Dashboard" sheetId="7" r:id="rId7"/>
    <sheet name="Parámetros" sheetId="8" r:id="rId8"/>
    <sheet name="Planeación Estratégica" sheetId="9" r:id="rId9"/>
    <sheet name="Gestión Documental" sheetId="10" r:id="rId10"/>
    <sheet name="Gestión de Mejora" sheetId="11" r:id="rId11"/>
    <sheet name="Gestión de Operaciones" sheetId="12" r:id="rId12"/>
    <sheet name="Adm. del Riesgo" sheetId="13" r:id="rId13"/>
    <sheet name="Mantenimiento" sheetId="14" r:id="rId14"/>
    <sheet name="Gestión Logística" sheetId="15" r:id="rId15"/>
    <sheet name="Gestión Humana" sheetId="16" r:id="rId16"/>
    <sheet name="Gestión T.I." sheetId="17" r:id="rId1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l="1"/>
  <c r="A3" i="16"/>
  <c r="A3" i="15"/>
  <c r="A3" i="14"/>
  <c r="A3" i="13"/>
  <c r="A3" i="12"/>
  <c r="A3" i="11"/>
  <c r="A3" i="10"/>
  <c r="A3" i="9"/>
  <c r="B7" i="7"/>
  <c r="E7" i="7" s="1"/>
  <c r="M12" i="1" s="1"/>
  <c r="B6" i="7"/>
  <c r="E8" i="7" s="1"/>
  <c r="I12" i="1" s="1"/>
  <c r="B5" i="7"/>
  <c r="M5" i="7" s="1"/>
  <c r="B4" i="7"/>
  <c r="M4" i="7" s="1"/>
  <c r="B3" i="7"/>
  <c r="E9" i="7" s="1"/>
  <c r="M7" i="1" s="1"/>
  <c r="B2" i="7"/>
  <c r="M2" i="7" s="1"/>
  <c r="A3" i="6"/>
  <c r="A3" i="5"/>
  <c r="A3" i="4"/>
  <c r="A3" i="3"/>
  <c r="G13" i="2"/>
  <c r="F13" i="2"/>
  <c r="E13" i="2"/>
  <c r="D13" i="2"/>
  <c r="C13" i="2"/>
  <c r="I13" i="2" s="1"/>
  <c r="B13" i="2"/>
  <c r="H13" i="2" s="1"/>
  <c r="J13" i="2" s="1"/>
  <c r="H10" i="7" s="1"/>
  <c r="G12" i="2"/>
  <c r="F12" i="2"/>
  <c r="E12" i="2"/>
  <c r="D12" i="2"/>
  <c r="C12" i="2"/>
  <c r="J9" i="7" s="1"/>
  <c r="B12" i="2"/>
  <c r="H12" i="2" s="1"/>
  <c r="J12" i="2" s="1"/>
  <c r="H9" i="7" s="1"/>
  <c r="G11" i="2"/>
  <c r="F11" i="2"/>
  <c r="E11" i="2"/>
  <c r="I11" i="2" s="1"/>
  <c r="D11" i="2"/>
  <c r="C11" i="2"/>
  <c r="K11" i="2" s="1"/>
  <c r="B11" i="2"/>
  <c r="H11" i="2" s="1"/>
  <c r="J11" i="2" s="1"/>
  <c r="H8" i="7" s="1"/>
  <c r="G10" i="2"/>
  <c r="F10" i="2"/>
  <c r="E10" i="2"/>
  <c r="D10" i="2"/>
  <c r="C10" i="2"/>
  <c r="J7" i="7" s="1"/>
  <c r="B10" i="2"/>
  <c r="G9" i="2"/>
  <c r="F9" i="2"/>
  <c r="E9" i="2"/>
  <c r="I9" i="2" s="1"/>
  <c r="D9" i="2"/>
  <c r="C9" i="2"/>
  <c r="K9" i="2" s="1"/>
  <c r="B9" i="2"/>
  <c r="H9" i="2" s="1"/>
  <c r="J9" i="2" s="1"/>
  <c r="H6" i="7" s="1"/>
  <c r="G8" i="2"/>
  <c r="F8" i="2"/>
  <c r="E8" i="2"/>
  <c r="D8" i="2"/>
  <c r="C8" i="2"/>
  <c r="B8" i="2"/>
  <c r="H8" i="2" s="1"/>
  <c r="J8" i="2" s="1"/>
  <c r="H5" i="7" s="1"/>
  <c r="G7" i="2"/>
  <c r="F7" i="2"/>
  <c r="E7" i="2"/>
  <c r="I7" i="2" s="1"/>
  <c r="D7" i="2"/>
  <c r="C7" i="2"/>
  <c r="J4" i="7" s="1"/>
  <c r="B7" i="2"/>
  <c r="H7" i="2" s="1"/>
  <c r="J7" i="2" s="1"/>
  <c r="H4" i="7" s="1"/>
  <c r="G6" i="2"/>
  <c r="F6" i="2"/>
  <c r="E6" i="2"/>
  <c r="D6" i="2"/>
  <c r="C6" i="2"/>
  <c r="J3" i="7" s="1"/>
  <c r="B6" i="2"/>
  <c r="H6" i="2" s="1"/>
  <c r="J6" i="2" s="1"/>
  <c r="H3" i="7" s="1"/>
  <c r="G5" i="2"/>
  <c r="G14" i="2" s="1"/>
  <c r="F5" i="2"/>
  <c r="F14" i="2" s="1"/>
  <c r="E5" i="2"/>
  <c r="E14" i="2" s="1"/>
  <c r="D5" i="2"/>
  <c r="D14" i="2" s="1"/>
  <c r="C5" i="2"/>
  <c r="C14" i="2" s="1"/>
  <c r="K14" i="2" s="1"/>
  <c r="B5" i="2"/>
  <c r="B14" i="2" s="1"/>
  <c r="A3" i="2"/>
  <c r="E64" i="1"/>
  <c r="A64" i="1"/>
  <c r="M60" i="1"/>
  <c r="I60" i="1"/>
  <c r="E60" i="1"/>
  <c r="A60" i="1"/>
  <c r="M56" i="1"/>
  <c r="I56" i="1"/>
  <c r="E56" i="1"/>
  <c r="A56" i="1"/>
  <c r="I4" i="7" l="1"/>
  <c r="O4" i="7"/>
  <c r="K8" i="2"/>
  <c r="I6" i="7"/>
  <c r="O6" i="7"/>
  <c r="I8" i="7"/>
  <c r="O8" i="7"/>
  <c r="O10" i="7"/>
  <c r="I10" i="7"/>
  <c r="K12" i="2"/>
  <c r="H10" i="2"/>
  <c r="J10" i="2" s="1"/>
  <c r="H7" i="7" s="1"/>
  <c r="J2" i="7"/>
  <c r="E3" i="7"/>
  <c r="M3" i="7"/>
  <c r="J6" i="7"/>
  <c r="J8" i="7"/>
  <c r="I5" i="2"/>
  <c r="K5" i="2"/>
  <c r="I6" i="2"/>
  <c r="K7" i="2"/>
  <c r="I8" i="2"/>
  <c r="I10" i="2"/>
  <c r="I12" i="2"/>
  <c r="K13" i="2"/>
  <c r="E2" i="7"/>
  <c r="A7" i="1" s="1"/>
  <c r="J5" i="7"/>
  <c r="E6" i="7"/>
  <c r="E12" i="1" s="1"/>
  <c r="M6" i="7"/>
  <c r="J10" i="7"/>
  <c r="H5" i="2"/>
  <c r="E5" i="7"/>
  <c r="A12" i="1" s="1"/>
  <c r="K6" i="2"/>
  <c r="H14" i="2" l="1"/>
  <c r="J14" i="2" s="1"/>
  <c r="J5" i="2"/>
  <c r="H2" i="7" s="1"/>
  <c r="O9" i="7"/>
  <c r="I9" i="7"/>
  <c r="I3" i="7"/>
  <c r="O3" i="7"/>
  <c r="K10" i="2"/>
  <c r="I7" i="7"/>
  <c r="O7" i="7"/>
  <c r="O5" i="7"/>
  <c r="I5" i="7"/>
  <c r="I2" i="7"/>
  <c r="O2" i="7"/>
  <c r="I14" i="2"/>
  <c r="E4" i="7"/>
  <c r="I7" i="1" s="1"/>
  <c r="E7" i="1"/>
  <c r="A16" i="1"/>
</calcChain>
</file>

<file path=xl/sharedStrings.xml><?xml version="1.0" encoding="utf-8"?>
<sst xmlns="http://schemas.openxmlformats.org/spreadsheetml/2006/main" count="5219" uniqueCount="1401">
  <si>
    <t>AUDITORÍA INTERNA BASC 2026 – MARÍTIMOS ARBOLEDA</t>
  </si>
  <si>
    <t>Norma BASC versión 6 de 2022 | Estándar Internacional de Seguridad BASC 6.0.2 | Auditora: Viviana López Bermúdez</t>
  </si>
  <si>
    <t>SELECCIONE EL PROCESO</t>
  </si>
  <si>
    <t>Todos los procesos</t>
  </si>
  <si>
    <t>Seleccione el proceso en el desplegable para actualizar indicadores y gráficas. Haga clic en los botones inferiores para abrir el detalle.</t>
  </si>
  <si>
    <t>TOTAL REVISADOS</t>
  </si>
  <si>
    <t>REQUISITOS EVALUADOS</t>
  </si>
  <si>
    <t>ÍNDICE TÉCNICO DE CUMPLIMIENTO</t>
  </si>
  <si>
    <t>RESULTADO TÉCNICO</t>
  </si>
  <si>
    <t>NO CONFORMIDADES</t>
  </si>
  <si>
    <t>HALLAZGOS QUE REQUIEREN GESTIÓN</t>
  </si>
  <si>
    <t>FORTALEZAS</t>
  </si>
  <si>
    <t>REQUISITOS EXCLUIDOS</t>
  </si>
  <si>
    <t>NAVEGACIÓN DIRECTA AL DETALLE POR PROCESO</t>
  </si>
  <si>
    <t>Metodología: Conforme, Fortaleza y Oportunidad de mejora = 100 %; Observación = 50 %; No conformidad = 0 %; Excluido = fuera del cálculo. Escala: 95 % a 100 % = Favorable - Robusto; 85 % a 94,9 % = Favorable - Controlado; 70 % a 84,9 % = Favorable con plan de acción; menos de 70 % = No favorable - Crítico. La existencia de una no conformidad limita el resultado máximo a «Favorable con plan de acción». Una no conformidad mayor, sistémica o asociada con un control crítico permite clasificar el resultado como «No favorable - Crítico» por decisión de la auditora.</t>
  </si>
  <si>
    <t>RESUMEN DE RESULTADOS POR PROCESO</t>
  </si>
  <si>
    <t>Proceso</t>
  </si>
  <si>
    <t>Conforme</t>
  </si>
  <si>
    <t>No conforme</t>
  </si>
  <si>
    <t>Observación</t>
  </si>
  <si>
    <t>Oportunidad de mejora</t>
  </si>
  <si>
    <t>Fortaleza</t>
  </si>
  <si>
    <t>Excluido</t>
  </si>
  <si>
    <t>Evaluados</t>
  </si>
  <si>
    <t>Hallazgos</t>
  </si>
  <si>
    <t>Índice técnico de cumplimiento</t>
  </si>
  <si>
    <t>Resultado técnico</t>
  </si>
  <si>
    <t>Planeación Estratégica</t>
  </si>
  <si>
    <t>Gestión Documental</t>
  </si>
  <si>
    <t>Gestión de Mejora</t>
  </si>
  <si>
    <t>Gestión de Operaciones</t>
  </si>
  <si>
    <t>Administración del Riesgo</t>
  </si>
  <si>
    <t>Mantenimiento</t>
  </si>
  <si>
    <t>Gestión Logística</t>
  </si>
  <si>
    <t>Gestión Humana</t>
  </si>
  <si>
    <t>Gestión Administrativa T.I.</t>
  </si>
  <si>
    <t>TOTAL</t>
  </si>
  <si>
    <t>ID</t>
  </si>
  <si>
    <t>Clasificación</t>
  </si>
  <si>
    <t>Numeral aplicable</t>
  </si>
  <si>
    <t>Pregunta</t>
  </si>
  <si>
    <t>Evidencia / comentarios</t>
  </si>
  <si>
    <t>Archivo fuente</t>
  </si>
  <si>
    <t>NO CONFORMIDADES IDENTIFICADAS</t>
  </si>
  <si>
    <t>FORTALEZAS IDENTIFICADAS</t>
  </si>
  <si>
    <t>BASE CONSOLIDADA – AUDITORÍA INTERNA BASC 2026</t>
  </si>
  <si>
    <t>Tema específico</t>
  </si>
  <si>
    <t>Hoja fuente</t>
  </si>
  <si>
    <t>Fila origen</t>
  </si>
  <si>
    <t>Cantidad seleccionada</t>
  </si>
  <si>
    <t>Indicador</t>
  </si>
  <si>
    <t>Valor</t>
  </si>
  <si>
    <t>% favorable</t>
  </si>
  <si>
    <t>No conformidades</t>
  </si>
  <si>
    <t>Resultado</t>
  </si>
  <si>
    <t>Cantidad</t>
  </si>
  <si>
    <t>Total revisados</t>
  </si>
  <si>
    <t>Índice técnico</t>
  </si>
  <si>
    <t>Excluidos</t>
  </si>
  <si>
    <t>Fortalezas</t>
  </si>
  <si>
    <t>Orden</t>
  </si>
  <si>
    <t>Clasificación o rango</t>
  </si>
  <si>
    <t>Valor / resultado</t>
  </si>
  <si>
    <t>Criterio técnico</t>
  </si>
  <si>
    <t>100 %</t>
  </si>
  <si>
    <t>El requisito se cumple.</t>
  </si>
  <si>
    <t>Cumplimiento destacado; no incrementa el índice por encima del 100 %.</t>
  </si>
  <si>
    <t>El requisito se cumple, pero puede fortalecerse.</t>
  </si>
  <si>
    <t>50 %</t>
  </si>
  <si>
    <t>Cumplimiento parcial o debilidad de trazabilidad sin incumplimiento formal.</t>
  </si>
  <si>
    <t>No conformidad</t>
  </si>
  <si>
    <t>0 %</t>
  </si>
  <si>
    <t>Incumplimiento del requisito; exige corrección y acción correctiva.</t>
  </si>
  <si>
    <t>Excluido / No aplica</t>
  </si>
  <si>
    <t>No se calcula</t>
  </si>
  <si>
    <t>No forma parte del denominador.</t>
  </si>
  <si>
    <t>Rango del índice</t>
  </si>
  <si>
    <t>Regla complementaria</t>
  </si>
  <si>
    <t>95 % a 100 %</t>
  </si>
  <si>
    <t>FAVORABLE - ROBUSTO</t>
  </si>
  <si>
    <t>Sin no conformidades.</t>
  </si>
  <si>
    <t>85 % a 94,9 %</t>
  </si>
  <si>
    <t>FAVORABLE - CONTROLADO</t>
  </si>
  <si>
    <t>70 % a 84,9 %</t>
  </si>
  <si>
    <t>FAVORABLE CON PLAN DE ACCIÓN</t>
  </si>
  <si>
    <t>También aplica cuando existe al menos una no conformidad menor.</t>
  </si>
  <si>
    <t>Menor de 70 %</t>
  </si>
  <si>
    <t>NO FAVORABLE - CRÍTICO</t>
  </si>
  <si>
    <t>También puede aplicarse ante NC mayor, sistémica, recurrente o falla de control crítico.</t>
  </si>
  <si>
    <t>DETALLE DE AUDITORÍA – PLANEACIÓN ESTRATÉGICA</t>
  </si>
  <si>
    <t>DETALLE DE AUDITORÍA – GESTIÓN DOCUMENTAL</t>
  </si>
  <si>
    <t>DETALLE DE AUDITORÍA – GESTIÓN DE MEJORA</t>
  </si>
  <si>
    <t>DETALLE DE AUDITORÍA – GESTIÓN DE OPERACIONES</t>
  </si>
  <si>
    <t>DETALLE DE AUDITORÍA – ADMINISTRACIÓN DEL RIESGO</t>
  </si>
  <si>
    <t>DETALLE DE AUDITORÍA – MANTENIMIENTO</t>
  </si>
  <si>
    <t>DETALLE DE AUDITORÍA – GESTIÓN LOGÍSTICA</t>
  </si>
  <si>
    <t>DETALLE DE AUDITORÍA – GESTIÓN HUMANA</t>
  </si>
  <si>
    <t>DETALLE DE AUDITORÍA – GESTIÓN ADMINISTRATIVA T.I.</t>
  </si>
  <si>
    <t>Norma BASC 6.2, 7.2.4 y 8.1.</t>
  </si>
  <si>
    <t>¿La organización identifica, actualiza y evalúa oportunamente todos los requisitos legales y de otra índole aplicables a sus actividades?</t>
  </si>
  <si>
    <t>Se evidenció el Procedimiento de identificación y evaluación de requisitos legales, el cual establece a la Dirección General Marítima-DIMAR, como una de las fuentes de consulta normativa, determina que la actualización de los requisitos legales debe realizarse con periodicidad mensual y que su evaluación se efectúa semestralmente.
En el flujo de Synergy se registró como última actualización de la matriz de requisitos legales el 02/07/2026, y se evidenció que la organización tenía identificadas diferentes disposiciones legales emitidas durante 2026. No obstante, no se encontraba incorporada la Resolución DIMAR 0147 de 2026, relacionada con las comunicaciones durante las maniobras de practicaje, a pesar de haber sido expedida el 17/02/2026.</t>
  </si>
  <si>
    <t>Lista de chequeo Auditoria Interna BASC - Planeación estratégica 2026(1).xlsx</t>
  </si>
  <si>
    <t>Norma BASC 7.3 y 7.4 / Estándar 6.0.2, 1.1.1 y 1.1.1 f)</t>
  </si>
  <si>
    <t>¿La organización sensibiliza a los asociados de negocio respecto al SGCS BASC y conserva evidencia de capacitación sobre prevención de delitos en el comercio internacional, corrupción y soborno?</t>
  </si>
  <si>
    <t>No se evidenciaron actividades ni registros de sensibilización dirigidos a los clientes y demás asociados de negocio respecto al SGCS BASC, la prevención de delitos relacionados con el comercio internacional y la prevención de la corrupción y el soborno. La capacitación interna del personal no sustituye la sensibilización exigida para los asociados de negocio.</t>
  </si>
  <si>
    <t>Norma BASC 6.1 y 6.2 / Estándar 6.0.2, 1.1.1 a) y 1.1.1 b)</t>
  </si>
  <si>
    <t>¿La metodología para determinar la criticidad de los clientes considera los factores de riesgo aplicables, incluido el cumplimiento de requisitos legales, y permite identificar asociados de negocio de mayor exposición?</t>
  </si>
  <si>
    <t>Se evidenció la Matriz de riesgos de clientes críticos F-PRG-05, versión 01, cuya metodología establece criterios de evaluación, ponderaciones, escalas de calificación y rangos para determinar el nivel de criticidad de los clientes. La herramienta asigna una ponderación del 35 % a la certificación, 30 % a la frecuencia de las operaciones, 20 % al acceso a la información y 15 % al cumplimiento económico.
De acuerdo con los resultados obtenidos, ninguno de los clientes evaluados fue clasificado como crítico. Esta condición no constituye por sí misma un incumplimiento; sin embargo, considerando la diversidad de los clientes, la frecuencia de las operaciones, el acceso a información sensible y los riesgos asociados con las actividades desarrolladas, se identifica la necesidad de validar si las ponderaciones, escalas, rangos y umbrales definidos permiten diferenciar efectivamente a los clientes con mayor nivel de exposición.
Se recomienda revisar la calibración de la metodología mediante ejercicios de sensibilidad, análisis de casos representativos y validación de los resultados obtenidos, con el fin de determinar si el peso asignado a cada criterio y los rangos establecidos reflejan adecuadamente el nivel de riesgo y permiten sustentar objetivamente la clasificación de los clientes.</t>
  </si>
  <si>
    <t>Norma BASC 6.1 y 7.2.4 / Estándar 6.0.2, 1.1.1 g), 1.2.1 a), 1.2.1 b) y 1.2.2 f)</t>
  </si>
  <si>
    <t>¿La debida diligencia se completa antes de prestar servicios o realizar operaciones con todas las partes vinculadas a la operación?</t>
  </si>
  <si>
    <t>Durante la trazabilidad del servicio de la motonave MAPLE WISDOM, ejecutado entre el 23 y el 25/04/2026, se identificó a LBH Colombia S.A.S., NIT 800067129, como solicitante del servicio y a Bunge S.A. como tercero de facturación. Para LBH Colombia S.A.S. se evidenció la composición accionaria conformada por Mirabile Overseas INC, con el 35 %, y LBH LATAM HOLDINGS LTD, con el 65 %; sin embargo, no se evidenció la identificación de los beneficiarios finales de la cadena societaria. 
Para Bunge S.A. no se evidenciaron el formulario de vinculación o actualización, los documentos legales y tributarios, la composición accionaria, la identificación del beneficiario final, las consultas en listas, la clasificación de riesgo ni el concepto del Oficial de Cumplimiento. 
Se evidenció una comunicación remitida al Oficial de Cumplimiento el 09/07/2026, relacionada con resultados de nivel medio o alto identificados en la consulta del cliente LBH, así como una solicitud formal del 11/07/2026 para obtener la información correspondiente a sus beneficiarios finales. A la fecha de la auditoría no se había recibido respuesta ni se evidenciaba el cierre de estas verificaciones. En consecuencia, no fue posible demostrar que la debida diligencia se hubiera ejecutado de manera completa y previa para todas las partes vinculadas con la operación.</t>
  </si>
  <si>
    <t>Norma BASC 7.2.4 / Estándar 6.0.2, 4.2 y 5.1</t>
  </si>
  <si>
    <t>¿Las grabaciones de CCTV se encuentran identificadas dentro del inventario de registros?</t>
  </si>
  <si>
    <t>En el inventario de registros revisado no se identifican de manera específica las grabaciones de CCTV correspondientes a las instalaciones y embarcaciones. En consecuencia, no se encuentran definidos integralmente aspectos como su identificación, ubicación, responsable de custodia, condiciones de acceso, mecanismos de recuperación, tiempo de conservación y disposición final.
Dada la importancia de estas grabaciones como evidencia para el seguimiento y la investigación de eventos de seguridad, se observa la necesidad de fortalecer su control documental y su trazabilidad dentro del sistema de gestión.</t>
  </si>
  <si>
    <t>Lista de chequeo Auditoría Interna BASC - GM y GD 2026.xlsx</t>
  </si>
  <si>
    <t>Norma BASC 7.2.4</t>
  </si>
  <si>
    <t>¿La Tabla de Retención Documental F-GD-08 refleja los procesos, registros y tecnologías vigentes?</t>
  </si>
  <si>
    <t>Se evidenció la Tabla de Retención Documental F-GD-08. La mayoría de las referencias revisadas conserva fechas de actualización de los años 2017, 2018 y 2019. Se identifica la oportunidad de actualizar progresivamente las series y subseries, incluyendo nuevos registros de Synergy, información digital, grabaciones de CCTV y soportes tecnológicos.</t>
  </si>
  <si>
    <t>Norma BASC 7.2.4 y 8.1 / Estándar 6.0.2, 5.1</t>
  </si>
  <si>
    <t>¿Los soportes se cargan en Synergy de forma completa, oportuna, legible y verificada?</t>
  </si>
  <si>
    <t>Synergy permitió reconstruir operaciones, mantenimientos, aprobaciones y acciones. Se identifica la oportunidad de fortalecer que cada registro generado sea cargado antes de la fecha de cierre del flujo en cada proceso.</t>
  </si>
  <si>
    <t>Norma BASC 8.1, 9.1 y 9.3</t>
  </si>
  <si>
    <t>¿La recurrencia de los hallazgos se analiza para determinar la eficacia de las acciones anteriores?</t>
  </si>
  <si>
    <t>Se identificaron hallazgos recurrentes asociados con la verificación de antecedentes de terceros. Se identifica la oportunidad de que la evaluación de eficacia concluya expresamente si la causa fue eliminada, si el hallazgo reapareció y qué ajustes adicionales son necesarios.</t>
  </si>
  <si>
    <t>Norma BASC 7.2.3, 7.2.4 y 9.3 / Estándar 6.0.2, 5.1</t>
  </si>
  <si>
    <t>¿Gestión de Mejora asegura que las versiones aprobadas coincidan con las publicadas en Synergy?</t>
  </si>
  <si>
    <t>Se evidenciaron inconsistencias recurrentes en el control de versiones y fechas de los documentos publicados en Synergy. En varios documentos revisados, la versión indicada en el archivo disponible para consulta no coincidía con la información registrada en el control de cambios del sistema. Como muestra, el Procedimiento de Control de Documentos se encontraba publicado como versión 08, mientras que el control de cambios de Synergy lo registraba como versión 09.
La recurrencia de esta situación demuestra que los controles establecidos para la actualización, aprobación, publicación, identificación y disponibilidad de la documentación vigente no están siendo aplicados de manera eficaz, generando el riesgo de consulta, uso o divulgación de documentos desactualizados.</t>
  </si>
  <si>
    <t>Norma BASC 4.3, 7.2.2, 8.2.1, 8.2.2 y 8.2.4 / Estándar 6.0.2, 2.4 y 2.5</t>
  </si>
  <si>
    <t>¿La determinación del alcance y de los requisitos no aplicables del SGCS BASC excluye únicamente numerales que no guardan relación con las actividades, riesgos y controles implementados por la organización?</t>
  </si>
  <si>
    <t>Se evidenció que el Manual del Sistema de Gestión Integrado M-PRG-01 establece como no aplicables los numerales 2.1, 2.2, 2.3, 2.4 y 2.5 del Estándar Internacional de Seguridad BASC 6.0.2. No obstante, durante la auditoría se verificó que los numerales 2.4 y 2.5 sí guardan relación directa con el alcance y con los controles implementados por Marítimos Arboleda.
Respecto del numeral 2.4, la organización dispone de mecanismos para comunicar actividades sospechosas, novedades y eventos críticos, realizar su escalamiento a los responsables de seguridad y activar las acciones de respuesta correspondientes. En relación con el numeral 2.5, se evidenciaron controles aplicados a los procesos operativos no relacionados con la carga, entre ellos inspecciones preoperacionales de las embarcaciones, controles de acceso, verificación de personas, vehículos, paquetes y pertenencias, seguimiento mediante GPS y CCTV, mantenimiento preventivo, reporte de novedades y controles frente a riesgos como narcotráfico, sabotaje y proliferación de armas.
Por lo anterior, la exclusión de los numerales 2.4 y 2.5 no es coherente con las actividades ejecutadas ni con las evidencias de cumplimiento disponibles. Se identifica la necesidad de actualizar el alcance, el Manual del SGI, el programa y el plan de auditoría y las listas de chequeo, reconociendo ambos numerales como requisitos aplicables y manteniendo como excluidos únicamente aquellos cuya no aplicabilidad pueda justificarse objetivamente.</t>
  </si>
  <si>
    <t>Norma BASC 5.4 y 7.2.4</t>
  </si>
  <si>
    <t>¿Las designaciones del representante del SGCS BASC ante la Alta Dirección y del Jefe de Seguridad se encuentran formalizadas mediante documentos específicos, fechados, aprobados, vigentes y comunicados?</t>
  </si>
  <si>
    <t>se evidenció que Ingrid Botero, Directora Administrativa, ejerce las funciones de representante del SGCS BASC ante la Alta Dirección y que el capitán José Luis Lara Parra desempeña las funciones de Jefe de Seguridad.
No obstante, se identifica la oportunidad de formalizar ambos nombramientos mediante actas o documentos fechados y aprobados, en los cuales se establezcan expresamente la autoridad, las responsabilidades, el alcance de las funciones, la fecha de vigencia, el mecanismo de reemplazo en caso de ausencia y la forma de comunicación de las designaciones al personal pertinente.
Esta formalización permitiría fortalecer la trazabilidad de los nombramientos, asegurar la continuidad de las responsabilidades asignadas y demostrar de manera objetiva la autoridad conferida dentro del SGCS BASC.</t>
  </si>
  <si>
    <t>Norma BASC 6.1 y 7.2.4</t>
  </si>
  <si>
    <t>¿Los cambios o modificaciones a la programación conservan trazabilidad, autorización y responsable, evitando alteraciones indebidas en turnos o prioridades?</t>
  </si>
  <si>
    <t>La programación es gestionada mediante Synergy y registros controlados. Para la muestra fue posible relacionar la solicitud, la programación de patrones, auxiliares y amarradores y la ejecución de cada maniobra. Se recomienda conservar en todos los casos el historial de modificaciones, el responsable del cambio, la justificación y la autorización correspondiente.</t>
  </si>
  <si>
    <t>Lista de chequeo Auditoria interna BASC - Operaciones 2026 ok(1).xlsx</t>
  </si>
  <si>
    <t>Norma BASC 6.1 y 7.1.3</t>
  </si>
  <si>
    <t>¿El proceso dispone de recursos alternos para continuar el servicio ante indisponibilidad de una embarcación, tripulación, equipo o medio de comunicación?</t>
  </si>
  <si>
    <t>La organización dispone de una flota de diez lanchas, programación mensual de embarcaciones y turnos de personal. Para la muestra se utilizaron cuatro embarcaciones diferentes según la naturaleza de cada actividad. Los medios de comunicación incluyen VHF, celular y radio base. Se recomienda documentar en el procedimiento los criterios de sustitución, escalamiento y activación de recursos alternos.</t>
  </si>
  <si>
    <t>Norma BASC 7.2.3 y 7.2.4 / Estándar 6.0.2, 5.1</t>
  </si>
  <si>
    <t>¿Los registros operativos —solicitudes, programación, preoperacionales, bitácoras, reportes, GPS y registros audiovisuales— se conservan completos, protegidos, disponibles y con tiempo de retención definido?</t>
  </si>
  <si>
    <t>Los registros revisados estuvieron disponibles y permitieron reconstruir la operación. Se establece inventarios documentales y Tabla de Retención Documental F-GD-08. Debe confirmarse que la TRD y el inventario de registros incluyan expresamente los registros de GPS, y grabaciones CCTV de las embarcaciones, con responsable, ubicación, retención y disposición final, y que estén actualizadas por lo menos una vez al año, debe quedar la anotación de revisión en el caso que no haya ningún cambio.</t>
  </si>
  <si>
    <t>Norma BASC 6.1 / Estándar 6.0.2, 4.1 y 4.2</t>
  </si>
  <si>
    <t>¿Los controles contra NARCOTRÁFICO son suficientes para prevenir contaminación de buques o transporte de sustancias ilícitas por personal propio o terceros?</t>
  </si>
  <si>
    <t>Aunque los controles implementados permitieron reducir el riesgo de narcotráfico de un nivel inherente Alto —calificación 20— a un nivel residual Medio —calificación 10—, el impacto continúa valorado en 5, correspondiente al máximo nivel de afectación. Por lo anterior, se recomienda revisar y documentar con mayor profundidad la decisión de no formular un plan de mejora, considerando que el tratamiento establecido se limita a continuar las charlas y el fortalecimiento de valores. Resultaría conveniente complementar el tratamiento con acciones específicas, medibles y periódicas, tales como la evaluación de la eficacia de los controles, inspecciones aleatorias de embarcaciones y compartimientos ocultos, verificación de paquetes y pertenencias, pruebas de funcionamiento del CCTV y GPS, análisis de alertas o situaciones sospechosas, ejercicios de respuesta y seguimiento mediante indicadores. Esto permitiría fortalecer la prevención y procurar una mayor reducción de la probabilidad residual.</t>
  </si>
  <si>
    <t>Norma BASC 5.4 y 7.2.4 / Estándar 6.0.2, 2.1</t>
  </si>
  <si>
    <t>¿El nombramiento del Jefe de Seguridad General se encuentra formalizado mediante un documento específico y ha sido comunicado al personal?</t>
  </si>
  <si>
    <t>Se evidenció que el rol de Jefe de Seguridad General es ejercido por el Capitán José Luis Lara Parra y se encuentra referido en el Manual de Funciones y en el Manual del SGI. No obstante, se recomienda formalizar su designación mediante un acta que establezca expresamente su autoridad, responsabilidades, relación con el Director de Seguridad y DPA y el Asistente de Seguridad y DPA, mecanismos de reemplazo y alcance dentro del SGCS BASC. El nombramiento y las funciones del rol deben ser socializados con el personal para asegurar que todos conozcan a quién reportar asuntos y eventos de seguridad.</t>
  </si>
  <si>
    <t>Lista de chequeo auditoria interna BASC - Riesgos 2026(2).xlsx</t>
  </si>
  <si>
    <t>Norma BASC 7.3 y 8.1 / Estándar Internacional de Seguridad BASC 6.0.2, numeral 3.2.1, literales a), b), c) y d).</t>
  </si>
  <si>
    <t>¿La organización cuenta con programas documentados e implementados para la prevención de delitos relacionados con el comercio internacional, prevención de adicciones, responsabilidad social empresarial y prevención de corrupción y soborno, y evalúa anualmente su eficacia?</t>
  </si>
  <si>
    <t>Se evidenciaron los siguientes programas:
Programa de Prevención de Adicciones 
Programa de Responsabilidad Social Empresarial.
Programa de Gestión de Riesgos de Corrupción y Soborno.
Programa de Gestión del Riesgo de Prevención de Delitos Relacionados con el Comercio Internacional.
Se evidenció la evaluación anual correspondiente a la vigencia 2025, en la cual se reportó un cumplimiento del 100 % en la ejecución de las actividades programadas para cada uno de los programas.
No obstante, la evaluación se encuentra orientada principalmente a determinar el porcentaje de actividades ejecutadas frente a las programadas. Se identifica la oportunidad de fortalecer la medición mediante la incorporación de indicadores de eficacia, que permitan establecer si las actividades desarrolladas produjeron los resultados previstos y contribuyeron a prevenir o reducir los riesgos asociados.
Los indicadores de eficacia podrían considerar, entre otros, la materialización de eventos, resultados de evaluaciones de conocimiento, cambios de comportamiento, casos positivos, situaciones sospechosas reportadas, denuncias, incidentes relacionados con corrupción o delitos del comercio internacional y efectividad de los controles implementados.</t>
  </si>
  <si>
    <t>Norma BASC 6.1, 8.1 y 9.1</t>
  </si>
  <si>
    <t>¿El informe de seguimiento concluye si los riesgos de seguridad se materializaron?</t>
  </si>
  <si>
    <t>En el Informe de seguimiento del indicador de eficacia de la gestión de riesgos operacionales, correspondiente a junio de 2026, se presentan resultados de inspecciones locativas y actividades de control; sin embargo, el análisis no permite determinar de manera concluyente si durante el periodo se materializaron riesgos de seguridad ni cuál fue la efectividad de los controles implementados. Se identifica la oportunidad de fortalecer el informe incorporando una conclusión expresa sobre la materialización o no de los riesgos, el número y tipo de eventos, incidentes o alertas, su frecuencia y tendencia, las causas identificadas, los controles que resultaron eficaces o insuficientes y las decisiones adoptadas.</t>
  </si>
  <si>
    <t>Norma BASC 6.3 y 8.1 / Estándar 6.0.2, 2.1 y 4.1</t>
  </si>
  <si>
    <t>¿Los cambios tecnológicos u operativos que afectan la seguridad generan evaluación previa y actualización de los riesgos y controles?</t>
  </si>
  <si>
    <t>Se evidenció en Synergy el flujo de gestión del cambio asociado con la implementación del sistema SPC para el control de acceso. Se recomienda completar la trazabilidad verificando que la matriz de riesgos incorpore expresamente las amenazas, vulnerabilidades, controles, responsables, efectos esperados y mecanismos de medición derivados del cambio tecnológico.</t>
  </si>
  <si>
    <t>Norma BASC 6.1, 7.1.3 y 8.1 / Estándar 6.0.2, 4.2.3</t>
  </si>
  <si>
    <t>¿Las inspecciones de seguridad cubren perímetro, accesos, infraestructura, embarcaciones, equipos y demás puntos críticos con criterios actualizados?</t>
  </si>
  <si>
    <t>Se evidenció la ejecución de inspecciones semanales o aleatorias por parte del DPA y una muestra de inspección del 25/04/2026. El formato utilizado contiene ítems que ya no corresponden con la infraestructura actual y la sección de inspección de embarcaciones es demasiado general. Se recomienda actualizar la lista de verificación con criterios específicos según activos, áreas críticas, riesgos y controles vigentes.</t>
  </si>
  <si>
    <t>Norma BASC 6.1, 7.1.3 y 8.1 / Estándar BASC 6.0.2, 4.1 y 4.2</t>
  </si>
  <si>
    <t>¿Los dispositivos y barreras físicas del acceso principal se mantienen operativos y, cuando presentan fallas, se aplican controles compensatorios y se gestiona oportunamente su reparación?</t>
  </si>
  <si>
    <t>Al momento de la auditoría se evidenció que el mecanismo de cierre automático del portón de la entrada principal se encontraba averiado, razón por la cual el portón permanecía abierto. Se verificaron gestiones para su mantenimiento y reparación. Mientras se restablece su funcionamiento, la organización mantiene controles compensatorios mediante vigilancia permanente, autorización y verificación de ingresos y monitoreo por CCTV. La condición debe permanecer bajo seguimiento hasta verificar la reparación y el funcionamiento efectivo del cierre automático.</t>
  </si>
  <si>
    <t>Norma BASC 7.2.4 y 8.1 / Estándar 6.0.2, 4.1 y 4.2.3</t>
  </si>
  <si>
    <t>¿Las novedades observadas diariamente por el guarda quedan registradas, comunicadas y sometidas a seguimiento?</t>
  </si>
  <si>
    <t>Aunque el servicio de vigilancia realiza controles sobre el ingreso de personas, paquetes, algunos vehículos y demás condiciones de seguridad e infraestructura, se recomienda implementar un registro diario de novedades que permita consolidar de manera uniforme las situaciones presentadas durante cada turno.
El registro debería incluir, como mínimo, las fallas detectadas, intentos de acceso no autorizado, daños en la infraestructura o equipos, paquetes u objetos sospechosos, vehículos inspeccionados, activaciones de alarmas, situaciones fuera de lo habitual, comunicación realizada, responsable del tratamiento y estado de cierre.
La implementación de este registro fortalecería la trazabilidad del servicio de vigilancia, facilitaría el análisis de tendencias y permitiría identificar oportunamente situaciones que requieran acciones preventivas, correctivas o de mejora.</t>
  </si>
  <si>
    <t>Norma BASC 7.2.1 y 8.1 / Estándar 6.0.2, 4.1</t>
  </si>
  <si>
    <t>¿El procedimiento de control de acceso define el tratamiento aplicable a autoridades y demás ingresos que requieren atención prioritaria sin omitir controles de seguridad?</t>
  </si>
  <si>
    <t>Se evidenció que la organización aplica controles para el ingreso de autoridades y que el Procedimiento de control de acceso a instalaciones P-GROP-03, versión 06, de diciembre de 2024, establece lineamientos generales para la autorización, verificación y registro de ingresos.
No obstante, se recomienda complementar el procedimiento incorporando de manera más explícita el tratamiento aplicable a las visitas de autoridades, precisando el responsable de autorizar el ingreso, la verificación de identidad, el registro de entrada y salida, las áreas permitidas, el acompañamiento cuando corresponda y la forma de mantener los controles de seguridad sin generar demoras incompatibles con la naturaleza de la visita.
Este ajuste fortalecería la uniformidad de la actuación del personal de vigilancia y la trazabilidad de este tipo de ingresos.</t>
  </si>
  <si>
    <t>Norma BASC 5.3 y 8.1 / Estándar 6.0.2, 2.1 y 2.4</t>
  </si>
  <si>
    <t>¿Los indicadores permiten medir la materialización de los riesgos, la eficacia de los controles, los eventos reportados y las decisiones tomadas?</t>
  </si>
  <si>
    <t>Se identifica la oportunidad de fortalecer los indicadores del proceso, incorporando mediciones sobre la materialización de los riesgos BASC, tales como casos o alertas de narcotráfico, LA/FT/FPADM, corrupción y soborno, extorsión, sabotaje, acceso no autorizado e ingreso de elementos ilícitos.
El análisis debe incluir cantidad de casos, tendencia, causas, controles que fallaron o resultaron eficaces y acciones adoptadas, con el fin de evaluar el impacto real de los controles sobre la seguridad del SGCS BASC.</t>
  </si>
  <si>
    <t>Norma BASC 6.1, 7.2.4 y 8.1 / Estándar 6.0.2, 1.2</t>
  </si>
  <si>
    <t>¿Cuando una fuente de consulta no está disponible, se identifica la novedad y se mantiene trazabilidad de la validación complementaria?</t>
  </si>
  <si>
    <t>En la consulta realizada a Ángela Daniés el 07/07/2026, el reporte indicó que algunas fuentes no se encontraban disponibles, entre ellas Procuraduría. Se identifica la oportunidad de fortalecer la trazabilidad de estas situaciones, dejando registro de la fuente no consultada, la fecha de indisponibilidad y la validación complementaria efectuada cuando el servicio vuelva a estar disponible.</t>
  </si>
  <si>
    <t>Lista de chequeo Auditoria Interna BASC - Gestión Logística 2026(2).xlsx</t>
  </si>
  <si>
    <t>Norma BASC 6.1, 7.2.4 y 8.1 / Estándar 6.0.2, 1.1 y 1.2</t>
  </si>
  <si>
    <t>¿Los proveedores de criticidad alta mantienen su información, consultas, evaluación, visita, acuerdos y aprobación actualizados?</t>
  </si>
  <si>
    <t>Jhonatan Castro Polo, proveedor de TI clasificado con criticidad alta, contaba con RUT del 25/06/2025, consulta del 22/07/2025 con riesgo bajo, contrato del 16/09/2017, acuerdo de seguridad del 17/07/2025 y visita de seguridad del 16/06/2025. Al momento de la auditoría, el formato de actualización se encontraba en proceso. Se observó la necesidad de completar y cerrar oportunamente la actualización integral del expediente, asegurando la aprobación vigente del proveedor crítico.</t>
  </si>
  <si>
    <t>Norma BASC 6.1, 7.2.1 y 7.2.4 / Estándar BASC 6.0.2, 1.1, 5.1 y 5.2</t>
  </si>
  <si>
    <t>¿El contrato del proveedor crítico de infraestructura y soporte de TI establece obligaciones específicas para proteger la información y los recursos tecnológicos de la organización?</t>
  </si>
  <si>
    <t>En la revisión del contrato suscrito con Jhonatan Castro Polo, proveedor de infraestructura y soporte de TI clasificado con criticidad alta, se identifica la oportunidad de fortalecer las obligaciones contractuales relacionadas con el SGCS BASC. El contrato podría precisar las condiciones aplicables a la confidencialidad y uso autorizado de la información, protección de datos, administración de usuarios y credenciales, restricciones de acceso, respaldo y recuperación de información, notificación de incidentes, prohibición de divulgación a terceros y devolución o eliminación segura de la información al finalizar la relación contractual. La incorporación de estas condiciones fortalecería el control sobre el acceso, tratamiento y protección de la información administrada por el proveedor.</t>
  </si>
  <si>
    <t>Norma BASC 7.1.2 y 7.2.4 / Estándar 6.0.2, 3.1.1 y 3.1.3</t>
  </si>
  <si>
    <t>¿Las consultas de antecedentes y listas restrictivas se ejecutan correctamente, muestran un resultado válido y son revisadas antes de cargarlas al expediente?</t>
  </si>
  <si>
    <t>En el expediente de Farith Constante se evidenció que el líder de Gestión Humana realizó la consulta de antecedentes y listas restrictivas en la plataforma Compliance; sin embargo, el informe generado mostró el resultado “null”, por lo que el documento archivado no permite confirmar de manera clara y concluyente el resultado de la consulta efectuada.
De manera complementaria, se evidenció la realización del estudio de seguridad, que incluyó verificaciones adicionales en listas y antecedentes, obteniéndose un concepto favorable. En consecuencia, sí se aplicaron controles de confiabilidad antes de la vinculación.
Se recomienda que el líder de Gestión Humana verifique en la plataforma Compliance que la consulta haya finalizado correctamente y que el reporte presente un resultado válido antes de descargarlo e incorporarlo al expediente en Synergy.</t>
  </si>
  <si>
    <t>Lista de chequeo auditoria interna BASC - GH 2026(3).xlsx</t>
  </si>
  <si>
    <t>Norma BASC 6.1, 7.1.2 y 7.2.4 / Estándar 6.0.2, 3.1.1</t>
  </si>
  <si>
    <t>¿Cuando las consultas generan riesgo medio o alto se obtiene y conserva el concepto del responsable definido antes de autorizar la contratación?</t>
  </si>
  <si>
    <t>En la muestra de Juan Pablo Martínez Rico, la consulta de antecedentes del 15/05/2026 presentó riesgos medios y se evidenció concepto favorable del Oficial de Cumplimiento mediante WhatsApp. El procedimiento P-GH-01 establece que el concepto debe conservarse por correo electrónico. Se recomienda formalizar el concepto en el medio definido o ajustar el procedimiento si se autorizarán otros canales trazables.</t>
  </si>
  <si>
    <t>Norma BASC 7.2.4 / Estándar 6.0.2, 3.1.2 y 3.1.3</t>
  </si>
  <si>
    <t>¿Los soportes que demuestran el cierre de brechas de competencia son cargados oportunamente al expediente electrónico?</t>
  </si>
  <si>
    <t>En la muestra de Farith Constante se evidenció la licencia de motorista costanero con fecha 26/03/2026; sin embargo, el soporte no se encontraba cargado en Synergy durante la revisión. Se requiere asegurar que los documentos obtenidos después de las acciones de formación se incorporen al expediente antes de cerrar completamente la etapa.</t>
  </si>
  <si>
    <t>Norma BASC 6.1 y 7.1.2 / Estándar 6.0.2, 3.2</t>
  </si>
  <si>
    <t>¿Las capacitaciones BASC alcanzan a todo el personal expuesto, de acuerdo con la matriz de riesgos y las funciones del cargo?</t>
  </si>
  <si>
    <t>Se evidenció que algunos temas BASC no habían sido impartidos a todo el personal aplicable. La capacitación en LA/FT/FPADM se concentró en personal administrativo, aunque la matriz de riesgos de Gestión Humana identifica exposición de todos los cargos. Se recomienda definir la población objetivo por riesgo, ampliar la cobertura al personal operativo y controlar asistencia, reprogramaciones y evaluación.</t>
  </si>
  <si>
    <t>Norma BASC 7.1.2 y 7.2.4 / Estándar 6.0.2, 3.1.4</t>
  </si>
  <si>
    <t>¿La desvinculación incluye devolución de carné, uniforme, equipos, llaves y demás elementos entregados al trabajador?</t>
  </si>
  <si>
    <t>En el retiro de Laura Juliana Urrego Franco, Directora de Seguridad–DPA, con fecha de desvinculación 31/05/2026, se evidenció acta de destrucción del carné del 18/06/2026; sin embargo, la devolución del uniforme permanecía pendiente y el flujo no había sido cerrado integralmente.</t>
  </si>
  <si>
    <t>Norma BASC 6.1 y 7.1.2 / Estándar 6.0.2, 3.1 y 3.2</t>
  </si>
  <si>
    <t>¿Los controles frente al riesgo de LA/FT/FPADM permiten prevenir la vinculación de personal relacionado con actividades ilícitas y asegurar que todos los cargos sepan reconocer y reportar señales de alerta?</t>
  </si>
  <si>
    <t>Riesgo LA/FT/FPADM, flujo 1489730, modificado el 01/07/2026. Aplica a todos los cargos, con 71 expuestos. Riesgo inherente: impacto 4,7, probabilidad 2, calificación 9,4, nivel Medio. Controles: reporte de actividades sospechosas, debida diligencia, estudios de seguridad, visitas de seguimiento, acuerdos de seguridad, verificación de antecedentes, procedimiento de selección y Manual SARLAFT. Riesgo residual: impacto 4,3, probabilidad 1, calificación 4,3, nivel Bajo. La política de manejo exige capacitar al personal en BASC; sin embargo, se evidenció que la capacitación LA/FT/FPADM no había cubierto a todo el personal operativo aplicable.</t>
  </si>
  <si>
    <t>Norma BASC 5.3 y 8.1 / Estándar 6.0.2, 3.1 y 3.2</t>
  </si>
  <si>
    <t>¿El proceso mide y analiza sus indicadores de acuerdo con la periodicidad definida en la caracterización?</t>
  </si>
  <si>
    <t>La Caracterización CA-GH-01 contempla los indicadores de Gestión Humana y el Manual del SGI establece su seguimiento en Synergy. Durante la revisión no se evidenció la medición completa de los indicadores correspondientes al periodo 2026. Debe completarse el registro, análisis, comparación con metas y definición de acciones cuando existan desviaciones.</t>
  </si>
  <si>
    <t>Norma BASC 8.1 / Estándar 6.0.2, 3.1 y 3.2</t>
  </si>
  <si>
    <t>¿Los indicadores permiten evaluar selección, cierre de brechas, actualización de expedientes, cobertura de capacitación, eficacia de formación y desvinculación?</t>
  </si>
  <si>
    <t>Aunque el proceso cuenta con indicadores para medir la ejecución y cobertura del programa de capacitación, se recomienda fortalecer su esquema de medición mediante la adopción de indicadores que permitan evaluar el impacto de Gestión Humana en la eficacia del SGCS BASC.
Estos indicadores podrían medir, entre otros aspectos, la confiabilidad del personal vinculado, el cumplimiento de los controles aplicables a cargos críticos, la oportunidad en la actualización de estudios de seguridad y antecedentes, el cierre de brechas de competencia, la cobertura de capacitación según los riesgos de cada cargo, la eficacia de la formación impartida y el cierre integral de los procesos de desvinculación.
La incorporación de indicadores orientados a resultados permitiría determinar en qué medida los controles de Gestión Humana contribuyen a prevenir la vinculación de personal no confiable, reducir la exposición a actividades ilícitas y fortalecer la seguridad de la cadena de suministro.</t>
  </si>
  <si>
    <t>Norma BASC 6.1, 6.3 y 7.2.4 / Estándar 6.0.2, 5.1 y 5.2</t>
  </si>
  <si>
    <t>¿La actualización de la matriz F-GA-25 se encuentra completamente diligenciada, fechada, aprobada y trazable?</t>
  </si>
  <si>
    <t>Se evidenció la Matriz de Evaluación de Criticidad TIC F-GA-25, versión 01, con fecha de emisión 31/07/2023. Durante la auditoría se informó que el documento había sido revisado y actualizado aproximadamente un mes y medio antes; sin embargo, esta revisión no se encontraba identificada dentro de la matriz y permanecían pendientes algunos datos relacionados con entidades asociadas a los pilotos.
Se identifica la oportunidad de registrar de manera expresa la fecha de la última revisión y actualización. Esto fortalecería la trazabilidad y permitiría demostrar que la valoración de criticidad se mantiene vigente.</t>
  </si>
  <si>
    <t>Lista de chequeo Auditoria interna BASC- T.I 2026(2).xlsx</t>
  </si>
  <si>
    <t>Norma BASC 7.2.4 y 8.1 / Estándar 6.0.2, 5.2</t>
  </si>
  <si>
    <t>¿La transferencia de equipos entre responsables conserva acta, fechas, estado, accesorios y autorizaciones?</t>
  </si>
  <si>
    <t>Aunque durante la reunión se confirmó que el equipo utilizado por Laura Juliana Urrego Franco fue entregado a Cristian Alexis Figueroa Osorio, se presentaron dificultades para recuperar en tiempo real la trazabilidad detallada del movimiento y de los registros de auditoría del equipo. Se observa la necesidad de mantener disponible el soporte que identifique entrega, recibo, fecha, estado, accesorios, autorización y actualización del inventario.</t>
  </si>
  <si>
    <t>Norma BASC 7.1.2, 7.2.4 y 8.1 / Estándar 6.0.2, 5.1 y 5.2</t>
  </si>
  <si>
    <t>¿Los accesos tecnológicos asociados al personal desvinculado se revocan y se reasignan de manera controlada y trazable?</t>
  </si>
  <si>
    <t>Para la desvinculación de Laura Juliana Urrego Franco, anterior Directora de Seguridad y DPA, se evidenció la desvinculación de los dispositivos asociados a WhatsApp en el celular utilizado para la gestión de los equipos y la imposibilidad de ingresar a Synergy con las credenciales anteriores. Posteriormente se coordinó la entrega de una nueva clave al responsable entrante. No obstante, la evidencia se encontraba distribuida en comunicaciones de WhatsApp y no en un registro técnico consolidado que identificara los accesos revocados, la fecha, el responsable que ejecutó el cambio, las credenciales reasignadas y la aprobación correspondiente. Se observa la necesidad de conservar esta trazabilidad en Synergy o en el registro formal definido para la gestión de usuarios.</t>
  </si>
  <si>
    <t>Norma BASC 7.2.4 y 8.1 / Estándar 6.0.2, 5.1 y 5.2</t>
  </si>
  <si>
    <t>¿Las cuentas funcionales compartidas permiten identificar la entrega, recepción y cambio de credenciales?</t>
  </si>
  <si>
    <t>La cuenta DPA se mantiene asociada al cargo para evitar interrupciones en los flujos de Synergy. Con el cambio de Directora de Seguridad–DPA se modificó la contraseña y actualmente la cuenta es utilizada por Juan Pablo Martínez Rico. No obstante, no se evidenció una trazabilidad automatizada suficiente que relacione cada cambio con la persona saliente, la persona entrante, el administrador que lo ejecutó, la fecha y la autorización. Se requiere consolidar esta evidencia en Synergy mediante acta, registro técnico o soporte equivalente.</t>
  </si>
  <si>
    <t>Norma BASC 7.2.4, 8.1, 9.1 y 9.3 / Estándar 6.0.2, 5.2</t>
  </si>
  <si>
    <t>¿El flujo de la prueba se cerró formalmente con evidencia de las correcciones y verificación de eficacia?</t>
  </si>
  <si>
    <t>Aunque se informó que las advertencias menores fueron corregidas, el flujo H05 N.° 01.225.721 aparecía en estado «En proceso» al momento de la auditoría y no mostraba completamente diligenciados los campos de desarrollo, retroalimentación, socialización, compromisos y cierre. Se observa la necesidad de incorporar las evidencias de cada corrección y formalizar la verificación de eficacia y el cierre del flujo.</t>
  </si>
  <si>
    <t>Norma BASC 6.3, 7.2.4 y 8.1 / Estándar 6.0.2, 5.2</t>
  </si>
  <si>
    <t>¿La implementación de Wazuh y del nuevo servidor conserva alcance, responsables, activos incluidos, pruebas, riesgos y criterios de aceptación?</t>
  </si>
  <si>
    <t>Se identifica la oportunidad de asegurar que la implementación de Wazuh y la incorporación del nuevo servidor queden vinculadas al proceso formal de gestión del cambio, incluyendo alcance, activos monitoreados, responsables, reglas de alerta, pruebas de funcionamiento, tratamiento de incidentes, respaldo, fecha de entrada en operación y evaluación de eficacia.</t>
  </si>
  <si>
    <t>Norma BASC 5.3 y 8.1 / Estándar 6.0.2, 5.1 y 5.2</t>
  </si>
  <si>
    <t>¿Los indicadores permiten evaluar el impacto de TI sobre la seguridad del SGCS BASC?</t>
  </si>
  <si>
    <t>Se identifica la oportunidad de fortalecer los indicadores del proceso mediante mediciones sobre incidentes materializados, intentos de acceso no autorizado, phishing o smishing reportados, equipos sin actualización, cumplimiento de respaldos, pruebas de restauración, disponibilidad de sistemas críticos, vulnerabilidades detectadas y cerradas, tiempo de respuesta y eficacia de las acciones implementadas.</t>
  </si>
  <si>
    <t>Norma BASC 4.1, 4.2, 5.3 y 6.1</t>
  </si>
  <si>
    <t>¿La planeación estratégica integra el contexto, las partes interesadas, los objetivos, riesgos y oportunidades?</t>
  </si>
  <si>
    <t>La Planeación Estratégica DE-PRG-14 articula el contexto interno y externo, las partes interesadas, los objetivos corporativos, los riesgos, las oportunidades y los planes requeridos para orientar el desempeño de la organización.</t>
  </si>
  <si>
    <t>Norma BASC 6.2 y 7.2.4</t>
  </si>
  <si>
    <t>¿La organización dispone de alertas para gestionar oportunamente los vencimientos de requisitos y documentos legales?</t>
  </si>
  <si>
    <t>El seguimiento de vencimientos se realiza mediante un flujo de Synergy que genera alertas con 90, 60 y 30 días de anticipación y, desde los 15 días previos, diariamente. Las notificaciones se remiten al responsable del trámite con copia a la Gerencia. Este mecanismo constituye una fortaleza para el control preventivo de vencimientos.</t>
  </si>
  <si>
    <t>Norma BASC 7.2.4 y 8.1 / Estándar 6.0.2, 1.1 y 1.2</t>
  </si>
  <si>
    <t>¿La organización puede relacionar al solicitante del servicio, el tercero de facturación y la operación ejecutada?</t>
  </si>
  <si>
    <t>La muestra MAPLE WISDOM permitió relacionar la solicitud remitida por LBH Colombia S.A.S., la facturación a Bunge S.A., la prestación del servicio en Puerto Drummond y la operación ejecutada entre el 23 y el 25/04/2026. La trazabilidad comercial y operativa fue reconstruida mediante correos, registros de Synergy, programación, bitácoras y reportes de operación. Esta trazabilidad constituye una fortaleza, sin perjuicio de la no conformidad independiente relacionada con la debida diligencia incompleta de las partes vinculadas.</t>
  </si>
  <si>
    <t>Norma BASC 8.3.2 y 9.1</t>
  </si>
  <si>
    <t>¿Las salidas de la revisión por la dirección incluyen conclusiones sobre la eficacia del SGCS BASC, decisiones de mejora, necesidades de recursos, responsables y compromisos de seguimiento?</t>
  </si>
  <si>
    <t>La revisión por la gerencia se registra en el flujo «TMAR Revisión gerencial» de Synergy. En la sesión se documentan las conclusiones sobre el desempeño y la eficacia del sistema, las oportunidades de mejora, las decisiones adoptadas, los recursos requeridos, los responsables y los compromisos que deben ser sometidos a seguimiento.</t>
  </si>
  <si>
    <t>Norma BASC 7.2.1, 7.2.3 y 7.2.4 / Estándar 6.0.2, 5.1</t>
  </si>
  <si>
    <t>¿La documentación vigente se encuentra organizada y disponible para los usuarios autorizados?</t>
  </si>
  <si>
    <t>Synergy constituye el punto oficial de publicación y consulta de manuales, caracterizaciones, procedimientos, instructivos, planes, programas, formatos y registros. La centralización y la capacidad de recuperación demostrada durante la auditoría constituyen una fortaleza.</t>
  </si>
  <si>
    <t>¿La creación y modificación de documentos se gestiona mediante el procedimiento P-GM-01?</t>
  </si>
  <si>
    <t>Se evidenció el Procedimiento de Control de Documentos P-GM-01 y el flujo de Synergy con las etapas de solicitud y justificación, revisión, aprobación por la Gerencia, registro de cambios, actualización de versión y fecha, desactivación de la versión anterior y socialización.</t>
  </si>
  <si>
    <t>¿Los permisos limitan la consulta y edición de documentos a las personas autorizadas?</t>
  </si>
  <si>
    <t>Los usuarios consultan la documentación mediante permisos asignados en Synergy y no tienen acceso directo de edición a los documentos originales del sistema. Este control reduce el riesgo de modificación o eliminación no autorizada.</t>
  </si>
  <si>
    <t>Norma BASC 8.2.2</t>
  </si>
  <si>
    <t>¿Existe un programa de auditorías para 2026 aprobado y disponible?</t>
  </si>
  <si>
    <t>Se evidenció en Synergy el Programa de Auditoría aprobado el 01/07/2026 y el plan correspondiente al año 2026. La programación incorpora los riesgos aplicables y mantiene trazabilidad sobre los procesos, criterios, responsables y fechas. La planificación centralizada constituye una fortaleza.</t>
  </si>
  <si>
    <t>Norma BASC 8.1 y 9.1</t>
  </si>
  <si>
    <t>¿El proceso mide la proactividad del sistema de gestión?</t>
  </si>
  <si>
    <t>Se evidenció el indicador de proactividad del sistema de gestión, con meta superior al 40 %. En el seguimiento de diciembre de 2025 se registraron 32 acciones preventivas, 26 acciones asociadas a gestión del cambio y un total de 134 acciones al incluir las acciones correctivas. La capacidad de generar y controlar acciones preventivas constituye una fortaleza.</t>
  </si>
  <si>
    <t>Norma BASC 7.2.4, 8.1 y 9.1</t>
  </si>
  <si>
    <t>¿Synergy permite reconstruir auditorías, hallazgos, acciones, revisiones y cierres?</t>
  </si>
  <si>
    <t>Durante la auditoría se consultaron programas, informes, acciones, indicadores y registros de revisión gerencial. La trazabilidad centralizada en Synergy constituye una fortaleza relevante del sistema.</t>
  </si>
  <si>
    <t>Norma BASC 6.1 y 8.1 / Estándar 6.0.2, 2.1</t>
  </si>
  <si>
    <t>¿La matriz cubre las amenazas de seguridad aplicables al proceso y demuestra la reducción del riesgo mediante controles?</t>
  </si>
  <si>
    <t>La matriz consultada contiene seis riesgos específicos del proceso: sabotaje, acceso no autorizado, ingreso de elementos ilícitos, extorsión, fallas en la respuesta ante eventos y fallas en la infraestructura física de seguridad. Los riesgos incluyen controles físicos, tecnológicos y humanos y presentan valoración residual en nivel Bajo. La amplitud de la matriz y su articulación con los controles operativos, tecnológicos, de personal y mantenimiento constituyen una práctica destacada.</t>
  </si>
  <si>
    <t>Norma BASC 6.1, 7.1.3 y 8.1 / Estándar 6.0.2, 4.1</t>
  </si>
  <si>
    <t>¿El acceso de empleados se administra por roles y el sistema impide o alerta los intentos no autorizados?</t>
  </si>
  <si>
    <t>Se evidenció el sistema SPC. Los empleados cuentan con tarjeta, código QR o tag y los permisos se asignan de acuerdo con el rol. El sistema permite el ingreso únicamente a las zonas autorizadas y genera alerta cuando una persona intenta acceder a un área no permitida. La integración de controles físicos y tecnológicos por perfiles constituye una fortaleza del proceso.</t>
  </si>
  <si>
    <t>Norma BASC 7.1.3 y 8.1 / Estándar 6.0.2, 4.2</t>
  </si>
  <si>
    <t>¿La cobertura, almacenamiento, monitoreo y recuperación de las grabaciones de CCTV se encuentran definidos?</t>
  </si>
  <si>
    <t>Se cuenta con 35 cámaras para monitorear instalaciones, perímetro y embarcaciones fondeadas, con cobertura aproximada del 60 % del perímetro y 95 % de los puntos críticos. Se dispone de dos DVR: uno en la garita principal con 22 cámaras y conservación aproximada de 30 días, y otro en la oficina de seguridad con 13 cámaras. El sistema es monitoreado por el guarda y los Directores de Seguridad.</t>
  </si>
  <si>
    <t>Norma BASC 6.1 y 7.1.3 / Estándar 6.0.2, 2.4</t>
  </si>
  <si>
    <t>¿El proceso mantiene disponibilidad y medios de comunicación para atender eventos de seguridad durante las 24 horas?</t>
  </si>
  <si>
    <t>El Director de Seguridad está disponible las 24 horas para atender accidentes o actividades sospechosas. Se cuenta con Directorio para Emergencias F-GR-04, radios y celulares para los patrones, radio base para comunicación con embarcaciones y línea celular para los guardas. La disponibilidad y diversidad de canales constituyen una fortaleza del proceso.</t>
  </si>
  <si>
    <t>Norma BASC 4.4, 6.1 y 8.1 / Estándar 6.0.2, 2.1, 2.4, 4.1, 4.2, 5.1 y 5.2</t>
  </si>
  <si>
    <t>¿La Administración del Riesgo se articula con Gestión Humana, Logística, Operaciones, Mantenimiento, Gestión Documental, Gestión de Mejora y TI?</t>
  </si>
  <si>
    <t>La auditoría evidenció una articulación transversal: Gestión Humana ejecuta controles de confiabilidad y capacitación; Logística gestiona terceros críticos; Operaciones realiza preoperacionales y reporta novedades; Mantenimiento protege equipos e infraestructura; Gestión Documental conserva registros; Gestión de Mejora administra acciones; y TI soporta SPC, CCTV, usuarios y seguridad de la información. La integración de controles físicos, humanos, documentales y tecnológicos constituye una fortaleza del SGCS BASC.</t>
  </si>
  <si>
    <t>Norma BASC 9.1 / Estándar 6.0.2, 2.5 a) y b)</t>
  </si>
  <si>
    <t>¿El proceso utiliza los resultados de mantenimiento, indicadores, fallas, acciones correctivas y riesgos para mejorar la confiabilidad y disponibilidad de la flota?</t>
  </si>
  <si>
    <t>El proceso dispone de una estructura robusta de planes maestros, frecuencias, órdenes de trabajo, hojas de vida, indicadores y acciones en Synergy. La trazabilidad entre Mantenimiento y Operaciones permite verificar que las embarcaciones intervenidas estuvieron disponibles para el servicio. Se considera una fortaleza la capacidad del sistema para reconstruir las actividades y responsables.</t>
  </si>
  <si>
    <t>Lista de chequeo Auditioría interna BASC - Mantenimiento 2026(2).xlsx</t>
  </si>
  <si>
    <t>¿La muestra de SOCIAR demuestra la aplicación integral de los controles definidos para proveedores críticos?</t>
  </si>
  <si>
    <t>La muestra de SOCIAR permitió verificar inclusión en el listado de proveedores, actualización del 07/07/2026, RUT, Cámara de Comercio, tarifa anual, beneficiarios finales, consultas en listas, acuerdo de seguridad F-PRG-04 y visita mediante F-CP-06. La capacidad de reconstruir integralmente el expediente y relacionar los controles aplicados constituye una fortaleza del proceso.</t>
  </si>
  <si>
    <t>Norma BASC 6.1 y 8.1 / Estándar 6.0.2, 1.1 y 1.2</t>
  </si>
  <si>
    <t>¿La matriz de riesgos del proceso identifica las amenazas relevantes y demuestra el efecto de los controles?</t>
  </si>
  <si>
    <t>La matriz contiene seis riesgos específicos de Gestión Logística: LA/FT/FPADM, corrupción y soborno, contrabando, proliferación de armas, falsedad en documento público o privado y usurpación de marcas y patentes. Todos presentan valoración residual Baja y cuentan con controles de debida diligencia, verificación, acuerdos, capacitación y reporte.</t>
  </si>
  <si>
    <t>Norma BASC 4.4, 6.1 y 8.1 / Estándar 6.0.2, 1.1, 1.2, 4.1 y 5.1</t>
  </si>
  <si>
    <t>¿Gestión Logística se articula con Seguridad, Gestión Humana, Mantenimiento, Operaciones, TI, Cumplimiento y Gestión Documental?</t>
  </si>
  <si>
    <t>La auditoría evidenció articulación transversal: Seguridad apoya controles de acceso y visitas; Cumplimiento analiza alertas; Gestión Humana solicita servicios de selección; Mantenimiento y Operaciones verifican bienes y servicios; TI define criticidad de proveedores tecnológicos; y Gestión Documental soporta la conservación de expedientes. Esta articulación fortalece la seguridad de la cadena de abastecimiento.</t>
  </si>
  <si>
    <t>Norma BASC 7.1.2, 9.2 y 9.3 / Estándar 6.0.2, 3.1.1 y 3.1.2</t>
  </si>
  <si>
    <t>¿Cuando una persona no cumple totalmente el perfil se documenta la desviación, se establecen acciones para cerrar la brecha y se hace seguimiento hasta demostrar competencia?</t>
  </si>
  <si>
    <t>Para Farith Constante se evidenciaron salidas no conformes y acciones para cerrar brechas de educación y formación. La empresa asumió los cursos requeridos: certificado de amarrador portuario expedido por FUNDAMAR el 09/01/2026 y formación NGS expedida por FUNDAMAR el 28/11/2025. También se evidenció la licencia de motorista costanero con fecha 26/03/2026. Para Juan Pablo Martínez Rico se evidenció el flujo de no conformidad N.° 145903, detectado el 15/05/2026 y con plazo hasta el 05/10/2026, relacionado con formaciones pendientes. La gestión de brechas constituye una fortaleza del proceso.</t>
  </si>
  <si>
    <t>Norma BASC 7.2.1 y 7.2.4 / Estándar 6.0.2, 3.1.2 y 3.1.3</t>
  </si>
  <si>
    <t>¿Cada trabajador cuenta con una historia laboral electrónica completa, organizada, protegida y recuperable en Synergy?</t>
  </si>
  <si>
    <t>Se evidenció que Synergy permite consultar la trazabilidad desde la solicitud de personal hasta la vinculación, pruebas, estudios de seguridad, inducción, entregas, formación y retiro. Los registros fotográficos se encuentran en el perfil del usuario. La disponibilidad y capacidad de reconstrucción de los expedientes constituye una fortaleza del proceso.</t>
  </si>
  <si>
    <t>Norma BASC 7.2.4 y 8.1 / Estándar 6.0.2, 3.1 y 3.2</t>
  </si>
  <si>
    <t>¿La organización puede reconstruir integralmente el ciclo de vida laboral de las muestras seleccionadas?</t>
  </si>
  <si>
    <t>Las muestras de Farith Constante, Juan Pablo Martínez Rico, Laura Juliana Urrego Franco y Alezander David Naranjo López permitieron reconstruir solicitud, selección, verificaciones, pruebas, estudios, contratación, inducción, entregas, formación y retiro. La principal fortaleza es Synergy, por su capacidad para integrar expedientes, flujos, soportes, aprobaciones y acciones por trabajador.</t>
  </si>
  <si>
    <t>Norma BASC 5.4 y 7.1.2 / Estándar 6.0.2, 5.1 y 5.2</t>
  </si>
  <si>
    <t>¿Las responsabilidades de la Dirección Administrativa, el proveedor de TI y los usuarios se encuentran claramente definidas?</t>
  </si>
  <si>
    <t>Durante la reunión se evidenció una estructura de roles y responsabilidades que utiliza criterios RACI para identificar responsables, aprobadores, consultados e informados. Ingrid Judith Botero Osorio ejerce la Dirección Administrativa y Jhonatan Castro Polo administra la infraestructura tecnológica, los equipos, cámaras y software. La definición de responsabilidades y la participación directa de la Dirección en la revisión de los controles constituyen una fortaleza.</t>
  </si>
  <si>
    <t>Norma BASC 6.1 y 7.1.3 / Estándar 6.0.2, 5.2</t>
  </si>
  <si>
    <t>¿La organización evita compartir de manera general las claves de sus redes y asigna responsabilidad individual sobre la conexión utilizada?</t>
  </si>
  <si>
    <t>La organización informó que, cuando se requiere compartir internet mediante dispositivos móviles, se utiliza una modalidad en la que cada usuario es responsable de la clave de acceso de su equipo, evitando divulgar de manera general la contraseña de la red Wi-Fi corporativa. Esta práctica fortalece la responsabilidad individual y limita la exposición de credenciales de red.</t>
  </si>
  <si>
    <t>Norma BASC 7.1.3, 7.2.4 y 8.1 / Estándar 6.0.2, 5.1 y 5.2</t>
  </si>
  <si>
    <t>¿La organización realiza respaldos de la información crítica mediante medios complementarios?</t>
  </si>
  <si>
    <t>Se confirmó que la información del DPA se respalda en Google Drive y en un servidor; adicionalmente, Synergy dispone de copias automáticas. La combinación de respaldos en plataforma, nube y servidor reduce la dependencia de un único medio y fortalece la disponibilidad de la información.</t>
  </si>
  <si>
    <t>Norma BASC 7.1.1, 7.1.3 y 8.1 / Estándar 6.0.2, 5.1 y 5.2</t>
  </si>
  <si>
    <t>¿La organización proporciona capacidad de almacenamiento suficiente para respaldar a los usuarios críticos?</t>
  </si>
  <si>
    <t>Marítimos Arboleda adquirió y puso en funcionamiento un servidor de almacenamiento con capacidad de 4 TB para respaldar la información de los usuarios críticos. Al momento de recibirse la evidencia complementaria, el servidor llevaba aproximadamente una semana configurado y activo. La inversión preventiva en infraestructura de respaldo constituye una fortaleza.</t>
  </si>
  <si>
    <t>Norma BASC 6.1, 8.1 y 9.1 / Estándar 6.0.2, 5.2</t>
  </si>
  <si>
    <t>¿La organización realiza pruebas periódicas de vulnerabilidad sobre sus activos digitales?</t>
  </si>
  <si>
    <t>Se evidenció el flujo H05 Acta de Simulacros y Pruebas de Vulnerabilidad N.° 01.225.721. La prueba fue ejecutada de forma remota el 20/07/2025 sobre el portal institucional de Marítimos Arboleda, con participación de Jhonatan Castro Polo, en cumplimiento del Plan de Contingencia Informática PL-GA-01 y el Procedimiento P-GA-06.</t>
  </si>
  <si>
    <t>Norma BASC 6.1 y 8.1 / Estándar 6.0.2, 5.2</t>
  </si>
  <si>
    <t>¿La prueba utiliza una metodología controlada, no destructiva y capaz de generar resultados técnicos?</t>
  </si>
  <si>
    <t>La prueba utilizó un workflow automatizado en n8n para revisar cabeceras HTTP, cookies, configuraciones, código HTML y JavaScript público. Los resultados fueron procesados mediante agentes de inteligencia artificial para clasificar riesgos y generar recomendaciones. El ejercicio fue no invasivo, sin explotación destructiva de vulnerabilidades, y remitió el informe a los responsables técnicos y de gestión.</t>
  </si>
  <si>
    <t>Norma BASC 6.1, 7.1.2 y 8.1 / Estándar 6.0.2, 3.2 y 5.2</t>
  </si>
  <si>
    <t>¿La organización combina pruebas técnicas con ejercicios de phishing e ingeniería social?</t>
  </si>
  <si>
    <t>Entre 2022 y 2024 la organización ejecutó pruebas de phishing e ingeniería social dirigidas al personal. En 2025 evolucionó hacia una prueba técnica directa sobre el portal web y, se informó la programación de un nuevo ejercicio de ingeniería social y phishing. La combinación de pruebas humanas y técnicas constituye una fortaleza.</t>
  </si>
  <si>
    <t>Norma BASC 6.1, 6.3, 7.1.1 y 7.1.3 / Estándar 6.0.2, 5.2</t>
  </si>
  <si>
    <t>¿La organización desarrolla mecanismos preventivos para monitorear equipos y detectar vulnerabilidades antes de que sean críticas?</t>
  </si>
  <si>
    <t>La organización adelanta la implementación de Wazuh con activación proyectada para finales de agosto de 2026. Al momento de recibirse la evidencia, se encontraba en la etapa final de configuración de servidores y se había autorizado la adquisición de un servidor físico. El proyecto busca incorporar más equipos al monitoreo y detectar vulnerabilidades antes de que evolucionen a eventos críticos. La asignación de recursos y el enfoque preventivo constituyen una fortaleza.</t>
  </si>
  <si>
    <t>Norma BASC 4.4 y 5.1</t>
  </si>
  <si>
    <t>Norma BASC 4.4 – Enfoque de procesos
Norma BASC 5.1 – Liderazgo y compromiso</t>
  </si>
  <si>
    <t>¿La Planeación Estratégica se encuentra integrada al SGCS BASC y orienta los demás procesos de la organización?</t>
  </si>
  <si>
    <t>El Manual del Sistema de Gestión Integrado M-PRG-01, versión 14, aprobado el 21/10/2024, establece que desde Planeación Estratégica se desarrollan y lideran las directrices de la organización, incluyendo misión, visión, políticas, valores, objetivos, planes, revisión gerencial y selección de clientes.</t>
  </si>
  <si>
    <t>Norma BASC 4.1 y 6.1</t>
  </si>
  <si>
    <t>Norma BASC 4.1 – Comprensión de la organización y de su contexto
Norma BASC 6.1 – Gestión del riesgo</t>
  </si>
  <si>
    <t>¿La organización identifica y revisa los factores internos y externos que pueden afectar el SGCS BASC?</t>
  </si>
  <si>
    <t>Se evidenció el documento Planeación Estratégica DE-PRG-14, mediante el cual se analizan las condiciones internas y externas relevantes para la organización y se relacionan con la planeación, los riesgos, las oportunidades y las decisiones del sistema.</t>
  </si>
  <si>
    <t>Norma BASC 4.2</t>
  </si>
  <si>
    <t>Norma BASC 4.2 – Necesidades y expectativas de las partes interesadas</t>
  </si>
  <si>
    <t>¿La organización identifica las partes interesadas pertinentes y sus requisitos aplicables?</t>
  </si>
  <si>
    <t>Se evidenció el documento Identificación de Partes Interesadas DE-PRG-06. La organización identifica las partes interesadas relacionadas con la operación marítima y el SGCS BASC, y determina sus necesidades, expectativas, requisitos y mecanismos de seguimiento.</t>
  </si>
  <si>
    <t>Norma BASC 4.3 y 7.2.2</t>
  </si>
  <si>
    <t>Norma BASC 4.3 – Determinación del alcance del SGCS BASC
Norma BASC 7.2.2 – Manual del SGCS BASC</t>
  </si>
  <si>
    <t>¿El alcance del SGCS BASC se encuentra documentado y corresponde con los servicios prestados?</t>
  </si>
  <si>
    <t>El Manual del Sistema de Gestión Integrado M-PRG-01, versión 14, establece como alcance la prestación de servicios de transporte marítimo de pilotos prácticos y personal, traslado de material y personal de apoyo, y maniobras de amarre y desamarre de buques en la sede de Santa Marta.</t>
  </si>
  <si>
    <t>Norma BASC 4.4</t>
  </si>
  <si>
    <t>Norma BASC 4.4 – Mapa, secuencia e interacción de procesos</t>
  </si>
  <si>
    <t>¿La organización dispone de un mapa de procesos que permita identificar la interacción de Planeación Estratégica con los demás procesos?</t>
  </si>
  <si>
    <t>Se evidenció el Mapa de Procesos DE-PRG-13, en el cual se identifican los procesos estratégicos, misionales, de apoyo y de evaluación, así como la interacción de Planeación Estratégica con los demás componentes del SGI.</t>
  </si>
  <si>
    <t>Norma BASC 5.1</t>
  </si>
  <si>
    <t>Norma BASC 5.1 – Liderazgo y compromiso de la Alta Dirección</t>
  </si>
  <si>
    <t>¿La Alta Dirección demuestra liderazgo y compromiso con el SGCS BASC?</t>
  </si>
  <si>
    <t>La Gerencia lidera la formulación de directrices estratégicas, aprueba políticas, objetivos, programas, matrices, presupuestos y revisiones del sistema. Los registros de Synergy permiten identificar las aprobaciones y decisiones adoptadas por la Alta Dirección.</t>
  </si>
  <si>
    <t>Norma BASC 5.2</t>
  </si>
  <si>
    <t>Norma BASC 5.2 – Política del SGCS BASC</t>
  </si>
  <si>
    <t>¿La organización cuenta con una política integrada apropiada al propósito, contexto y riesgos del SGCS BASC?</t>
  </si>
  <si>
    <t>Se evidenció la Política Integrada de Gestión DE-PRG-02, versión 09, de fecha 26/05/2025. La política establece compromisos relacionados con calidad, seguridad, cumplimiento legal, prevención de actividades ilícitas, protección de la cadena de suministro y mejora continua.</t>
  </si>
  <si>
    <t>Norma BASC 5.2 – Política de gestión en control y seguridad: comunicación, disponibilidad y comprensión</t>
  </si>
  <si>
    <t>¿La política se encuentra comunicada, disponible y comprendida por las partes pertinentes?</t>
  </si>
  <si>
    <t>La Política Integrada de Gestión se encuentra publicada en Synergy y disponible para consulta del personal. Su divulgación se articula con los procesos de inducción, reinducción, capacitación y comunicación interna.</t>
  </si>
  <si>
    <t>Norma BASC 5.4</t>
  </si>
  <si>
    <t>Norma BASC 5.4 – Responsabilidad y autoridad en la organización</t>
  </si>
  <si>
    <t>¿Las responsabilidades y autoridades para la dirección y mantenimiento del SGCS BASC se encuentran definidas?</t>
  </si>
  <si>
    <t>La estructura organizacional, las descripciones de funciones y el Manual del Sistema de Gestión Integrado definen los niveles de autoridad, las responsabilidades de la Gerencia, los líderes de proceso, el Director de Seguridad–DPA y demás responsables del sistema.</t>
  </si>
  <si>
    <t>Norma BASC 5.3 y 8.1</t>
  </si>
  <si>
    <t>Norma BASC 5.3 – Objetivos del SGCS BASC
Norma BASC 8.1 – Seguimiento, medición, análisis y evaluación</t>
  </si>
  <si>
    <t>¿La organización ha establecido objetivos medibles y coherentes con la política y los riesgos del SGCS BASC?</t>
  </si>
  <si>
    <t>Se evidenciaron los Objetivos Corporativos DE-PRG-08, en los cuales se integran los objetivos del SGCS BASC con los demás sistemas de gestión. Los objetivos tácticos se despliegan en las caracterizaciones de los procesos y los objetivos operacionales se gestionan mediante planes, acciones e indicadores.</t>
  </si>
  <si>
    <t>Norma BASC 5.3 – Planificación de los objetivos
Norma BASC 8.1 – Seguimiento de resultados</t>
  </si>
  <si>
    <t>¿Los objetivos e indicadores cuentan con responsables, metas, periodicidad, medición y análisis?</t>
  </si>
  <si>
    <t>Los procesos registran sus mediciones en los flujos de Synergy destinados al seguimiento de indicadores. La información permite relacionar la meta, el periodo, el resultado, el análisis y las acciones generadas cuando se presentan desviaciones., los resulñtados son analizados en comité de gerencia y revisión gerencial semestral</t>
  </si>
  <si>
    <t>Norma BASC 4.1 – Contexto
Norma BASC 4.2 – Partes interesadas
Norma BASC 5.3 – Objetivos
Norma BASC 6.1 – Riesgos y oportunidades</t>
  </si>
  <si>
    <t>Norma BASC 6.1</t>
  </si>
  <si>
    <t>Norma BASC 6.1 – Identificación, análisis, evaluación y tratamiento de riesgos</t>
  </si>
  <si>
    <t>¿La organización dispone de una metodología para gestionar riesgos y oportunidades estratégicas y del SGCS BASC?</t>
  </si>
  <si>
    <t>Se evidenció el Procedimiento para la Gestión de Riesgos y Oportunidades P-PRG-03. La organización mantiene matrices en Synergy para identificar, analizar, valorar y tratar los riesgos y oportunidades relacionados con los procesos y con el SGCS BASC.</t>
  </si>
  <si>
    <t>Norma BASC 6.1 y 8.1</t>
  </si>
  <si>
    <t>Norma BASC 6.1 – Tratamiento de riesgos
Norma BASC 8.1 – Evaluación de la eficacia de los controles</t>
  </si>
  <si>
    <t>¿La planeación incorpora controles, responsables, seguimiento e indicadores para los riesgos identificados?</t>
  </si>
  <si>
    <t>Las matrices de riesgos relacionan causas, consecuencias, controles, responsables, valoración inherente y residual, seguimiento e indicadores. Los resultados son utilizados para planificar actividades y adoptar decisiones en los procesos.</t>
  </si>
  <si>
    <t>Norma BASC 6.2 – Requisitos legales y de otra índole
Norma BASC 7.2.4 – Control de registros</t>
  </si>
  <si>
    <t>¿La organización identifica los requisitos legales y de otra índole aplicables a sus actividades y al SGCS BASC?</t>
  </si>
  <si>
    <t>Se evidenció la Matriz de Requisitos Legales y de Otra Índole, en la cual se relacionan requisitos aplicables a la operación marítima, servicios portuarios, transporte, seguridad operacional, protección marítima, seguridad y salud en el trabajo, ambiente, prevención del soborno y demás obligaciones de la organización.</t>
  </si>
  <si>
    <t>Norma BASC 6.2 y 8.1</t>
  </si>
  <si>
    <t>Norma BASC 6.2 – Actualización y evaluación de requisitos legales
Norma BASC 8.1 – Seguimiento, medición, análisis y evaluación.</t>
  </si>
  <si>
    <t>¿La Matriz de Requisitos Legales permite verificar la vigencia, aplicabilidad, responsable, cumplimiento y evidencia asociada?</t>
  </si>
  <si>
    <t>Durante la auditoría se revisó la Matriz de Requisitos Legales y de Otra Índole. Se evidenció que la organización mantiene identificados los requisitos pertinentes y realiza seguimiento a su cumplimiento y a los documentos legales asociados mediante registros en Synergy.</t>
  </si>
  <si>
    <t>Norma BASC 6.2 – Requisitos legales y de otra índole.
Norma BASC 8.1 – Seguimiento, medición, análisis y evaluación.</t>
  </si>
  <si>
    <t>Norma BASC 6.2 – Requisitos legales y de otra índole
Norma BASC 7.2.4 – Control y conservación de registros</t>
  </si>
  <si>
    <t>Norma BASC 4.2, 6.1 y 7.2.1 / Estándar 6.0.2, 1.1.1</t>
  </si>
  <si>
    <t>Norma BASC 4.2 – Necesidades y expectativas de las partes interesadas
Norma BASC 6.1 – Gestión del riesgo
Norma BASC 7.2.1 – Información documentada: generalidades
Estándar 6.0.2, 1.1 – Gestión de asociados de negocio
Estándar 6.0.2, 1.1.1 – Procedimiento documentado para la selección, evaluación y contratación de asociados de negocio</t>
  </si>
  <si>
    <t>¿La organización cuenta con un procedimiento documentado para seleccionar, evaluar y contratar asociados de negocio con base en la gestión del riesgo, la debida diligencia y la legislación vigente?</t>
  </si>
  <si>
    <t>Se evidenció el Procedimiento de Selección y evaluación de Clientes P-PRG-02, y el procedimiento de selección y evaluación de proveedores Selección y evaluación de proveedores P-CP-02, articulados con el Manual SARLAFT. Los documentos establecen las actividades de identificación, solicitud y validación de información, clasificación de criticidad, consultas, análisis, aprobación, actualización y seguimiento de los clientes, proveedores y demás asociados de negocio.</t>
  </si>
  <si>
    <t>Norma BASC 7.3 – Toma de conciencia
Norma BASC 7.4 – Comunicación
Estándar 6.0.2, 1.1 – Gestión de asociados de negocio
Estándar 6.0.2, 1.1.1 – Sensibilización de asociados de negocio respecto al SGCS BASC
Estándar 6.0.2, 1.1.1 f) – Lineamientos de capacitación sobre prevención de delitos en el comercio internacional y de corrupción y soborno</t>
  </si>
  <si>
    <t>Norma BASC 6.1 – Gestión del riesgo
Norma BASC 6.2 – Requisitos legales y de otra índole
Estándar 6.0.2, 1.1 – Gestión de asociados de negocio
Estándar 6.0.2, 1.1.1 a) – Nivel de criticidad con base en la gestión del riesgo
Estándar 6.0.2, 1.1.1 b) – Evidencia del cumplimiento de los requisitos legales de los asociados de negocio</t>
  </si>
  <si>
    <t>Norma BASC 6.2 y 7.2.4 / Estándar 6.0.2, 1.1.1 b)</t>
  </si>
  <si>
    <t>Norma BASC 6.2 – Requisitos legales y de otra índole
Norma BASC 7.2.4 – Control de registros
Estándar 6.0.2, 1.1 – Gestión de asociados de negocio
Estándar 6.0.2, 1.1.1 b) – Evidencia del cumplimiento de los requisitos legales de los asociados de negocio</t>
  </si>
  <si>
    <t>¿La organización verifica y conserva evidencia del cumplimiento de los requisitos legales de sus asociados de negocio?</t>
  </si>
  <si>
    <t>El procedimiento de selección y vinculación exige la revisión de Cámara de Comercio, RUT, representación legal, actividad económica y demás soportes definidos según el tipo de asociado. Los expedientes y registros de consulta permiten conservar la trazabilidad de la verificación efectuada.</t>
  </si>
  <si>
    <t>Norma BASC 6.1 y 7.2.4 / Estándar 6.0.2, 1.1.1 c)</t>
  </si>
  <si>
    <t>Norma BASC 6.1 – Gestión del riesgo
Norma BASC 7.2.4 – Control de registros
Estándar 6.0.2, 1.1 – Gestión de asociados de negocio
Estándar 6.0.2, 1.1.1 c) – Certificación BASC, otras certificaciones o iniciativas de seguridad y acuerdos de seguridad</t>
  </si>
  <si>
    <t>¿La organización verifica la autenticidad de la certificación BASC o de otras iniciativas de seguridad y, cuando no existen, suscribe acuerdos de seguridad?</t>
  </si>
  <si>
    <t>Se evidenció que la organización verifica la condición de certificación declarada por los asociados de negocio y, cuando el asociado crítico no cuenta con certificación BASC u otra iniciativa de seguridad reconocida, aplica acuerdos o compromisos de seguridad de acuerdo con su nivel de riesgo.</t>
  </si>
  <si>
    <t>Norma BASC 8.1 y 7.2.4 / Estándar 6.0.2, 1.1.1 d)</t>
  </si>
  <si>
    <t>Norma BASC 8.1 – Seguimiento, medición, análisis y evaluación
Norma BASC 7.2.4 – Control de registros
Estándar 6.0.2, 1.1 – Gestión de asociados de negocio
Estándar 6.0.2, 1.1.1 d) – Verificación anual del cumplimiento de los acuerdos de seguridad</t>
  </si>
  <si>
    <t>¿El cumplimiento de los acuerdos de seguridad es verificado como mínimo una vez al año?</t>
  </si>
  <si>
    <t>El procedimiento establece seguimiento y reevaluación de los asociados de negocio críticos y la verificación periódica del cumplimiento de los compromisos de seguridad. Los registros revisados permiten evidenciar la aplicación del control con la periodicidad definida.</t>
  </si>
  <si>
    <t>Norma BASC 7.2.4 / Estándar 6.0.2, 1.1.1 e)</t>
  </si>
  <si>
    <t>Norma BASC 7.2.4 – Control de registros
Estándar 6.0.2, 1.1 – Gestión de asociados de negocio
Estándar 6.0.2, 1.1.1 e) – Lista actualizada de asociados de negocio</t>
  </si>
  <si>
    <t>¿La organización mantiene una lista actualizada de sus asociados de negocio?</t>
  </si>
  <si>
    <t>Se evidenció el listado de clientes y la Matriz de riesgos de clientes críticos F-PRG-05, mediante los cuales la organización identifica y mantiene clasificados los asociados de negocio incluidos en el alcance del SGCS BASC.</t>
  </si>
  <si>
    <t>Norma BASC 6.1 y 7.2.4 / Estándar 6.0.2, 1.1.1 g)</t>
  </si>
  <si>
    <t>Norma BASC 6.1 – Gestión del riesgo
Norma BASC 7.2.4 – Control de registros
Estándar 6.0.2, 1.1 – Gestión de asociados de negocio
Estándar 6.0.2, 1.1.1 g) – Evidencia de los datos de los beneficiarios finales</t>
  </si>
  <si>
    <t>¿El procedimiento exige identificar y conservar los datos de los beneficiarios finales de los asociados de negocio, de acuerdo con la legislación vigente?</t>
  </si>
  <si>
    <t>El Procedimiento de Selección de Clientes y el Manual SARLAFT establecen la solicitud de la composición accionaria y la identificación de los beneficiarios finales como parte de la debida diligencia. La aplicación del requisito en la muestra LBH Colombia S.A.S. y Bunge S.A. se evalúa de manera independiente.</t>
  </si>
  <si>
    <t>Norma BASC 6.1, 6.2 y 7.2.1 / Estándar 6.0.2, 1.2.1</t>
  </si>
  <si>
    <t>Norma BASC 6.1 – Gestión del riesgo
Norma BASC 6.2 – Requisitos legales y de otra índole
Norma BASC 7.2.1 – Información documentada: generalidades
Estándar 6.0.2, 1.2 – Prevención del lavado de activos y financiamiento del terrorismo
Estándar 6.0.2, 1.2.1 – Procedimiento para prevenir LA/FT y otros delitos relacionados con el comercio internacional</t>
  </si>
  <si>
    <t>¿La organización dispone de un procedimiento documentado, acorde con la legislación vigente, para prevenir el lavado de activos, el financiamiento del terrorismo y otros delitos relacionados con el comercio internacional?</t>
  </si>
  <si>
    <t>Se evidenció el Manual SARLAFT, mediante el cual la organización establece lineamientos, responsabilidades y controles para el conocimiento de contrapartes, la debida diligencia, las consultas, el análisis de señales de alerta, la gestión de operaciones inusuales o sospechosas y la conservación de registros.</t>
  </si>
  <si>
    <t>Norma BASC 5.4 y 7.2.4 / Estándar 6.0.2, 1.2.1</t>
  </si>
  <si>
    <t>Norma BASC 5.4 – Responsabilidad y autoridad en la organización
Norma BASC 7.2.4 – Control de registros
Estándar 6.0.2, 1.2 – Prevención del lavado de activos y financiamiento del terrorismo
Estándar 6.0.2, 1.2.1 – Nombramiento del responsable del cumplimiento</t>
  </si>
  <si>
    <t>¿La organización ha nombrado un responsable del cumplimiento de los procedimientos para la prevención de LA/FT y delitos relacionados con el comercio internacional?</t>
  </si>
  <si>
    <t>Se evidenció el nombramiento de Helman Antonio Atencia Solano como Oficial de Cumplimiento mediante el Acta 044 del 29/05/2025. La designación soporta la responsabilidad de orientar y emitir concepto frente a la debida diligencia y las alertas identificadas.</t>
  </si>
  <si>
    <t>Norma BASC 6.1 y 7.2.4 / Estándar 6.0.2, 1.2.1 a)</t>
  </si>
  <si>
    <t>Norma BASC 6.1 – Gestión del riesgo
Norma BASC 7.2.4 – Control de registros
Estándar 6.0.2, 1.2 – Prevención del lavado de activos y financiamiento del terrorismo
Estándar 6.0.2, 1.2.1 a) – Conocimiento de los asociados de negocio: identidad, legalidad, socios y representantes</t>
  </si>
  <si>
    <t>¿La debida diligencia permite conocer la identidad y legalidad del asociado de negocio, sus socios y representantes?</t>
  </si>
  <si>
    <t>El Manual SARLAFT y el procedimiento de selección establecen la recopilación y validación de la identificación de la empresa, existencia y representación legal, actividad económica, socios, composición accionaria, representantes y beneficiarios finales.</t>
  </si>
  <si>
    <t>Norma BASC 6.1 y 7.2.4 / Estándar 6.0.2, 1.2.1 b)</t>
  </si>
  <si>
    <t>Norma BASC 6.1 – Gestión del riesgo
Norma BASC 7.2.4 – Control de registros
Estándar 6.0.2, 1.2 – Prevención del lavado de activos y financiamiento del terrorismo
Estándar 6.0.2, 1.2.1 b) – Antecedentes legales, penales y financieros en listas nacionales e internacionales</t>
  </si>
  <si>
    <t>¿La organización verifica los antecedentes legales, penales y financieros de los asociados de negocio y de las personas definidas en el procedimiento?</t>
  </si>
  <si>
    <t>Se evidenció que el procedimiento requiere consultas en listas nacionales e internacionales para la empresa, representantes, socios y demás personas sujetas a verificación, conservando la fecha, el resultado y el responsable de la consulta.</t>
  </si>
  <si>
    <t>Norma BASC 7.4 y 7.2.4 / Estándar 6.0.2, 1.2.1 c)</t>
  </si>
  <si>
    <t>Norma BASC 7.4 – Comunicación
Norma BASC 7.2.4 – Control de registros
Estándar 6.0.2, 1.2 – Prevención del lavado de activos y financiamiento del terrorismo
Estándar 6.0.2, 1.2.1 c) – Reporte oportuno de operaciones sospechosas a las autoridades competentes</t>
  </si>
  <si>
    <t>¿El procedimiento establece el reporte oportuno a las autoridades competentes cuando se identifiquen operaciones sospechosas?</t>
  </si>
  <si>
    <t>El Manual SARLAFT define el análisis y escalamiento de operaciones inusuales, la intervención del Oficial de Cumplimiento y el reporte a las autoridades competentes cuando una operación sea calificada como sospechosa, manteniendo la reserva y los registros correspondientes.</t>
  </si>
  <si>
    <t>Norma BASC 6.1 y 7.2.4 / Estándar 6.0.2, 1.2.1 d)</t>
  </si>
  <si>
    <t>Norma BASC 6.1 – Gestión del riesgo
Norma BASC 7.2.4 – Control de registros
Estándar 6.0.2, 1.2 – Prevención del lavado de activos y financiamiento del terrorismo
Estándar 6.0.2, 1.2.1 d) – Verificación de pertenencia a gremios o asociaciones reconocidos</t>
  </si>
  <si>
    <t>¿La organización verifica la pertenencia de sus asociados de negocio a gremios o asociaciones reconocidos, cuando corresponda?</t>
  </si>
  <si>
    <t>La debida diligencia contempla la consulta y validación de la información disponible sobre la pertenencia de los asociados de negocio a gremios, asociaciones o iniciativas reconocidas, como elemento complementario para el conocimiento y evaluación de la contraparte.</t>
  </si>
  <si>
    <t>Norma BASC 6.1 / Estándar 6.0.2, 1.2.2 a)</t>
  </si>
  <si>
    <t>Norma BASC 6.1 – Gestión del riesgo
Estándar 6.0.2, 1.2 – Prevención del lavado de activos y financiamiento del terrorismo
Estándar 6.0.2, 1.2.2 a) – Origen y destino de la operación de comercio</t>
  </si>
  <si>
    <t>¿La metodología de debida diligencia contempla como señal de alerta el origen y destino de la operación de comercio?</t>
  </si>
  <si>
    <t>El Manual SARLAFT M-SGI-PRG-04 incorpora el origen y destino de la operación como factor para analizar el nivel de exposición y determinar la necesidad de verificaciones o controles adicionales.</t>
  </si>
  <si>
    <t>Norma BASC 6.1 / Estándar 6.0.2, 1.2.2 b)</t>
  </si>
  <si>
    <t>Norma BASC 6.1 – Gestión del riesgo
Estándar 6.0.2, 1.2 – Prevención del lavado de activos y financiamiento del terrorismo
Estándar 6.0.2, 1.2.2 b) – Frecuencia de las operaciones</t>
  </si>
  <si>
    <t>¿La metodología contempla la frecuencia de las operaciones como señal de alerta?</t>
  </si>
  <si>
    <t>El Manual SARLAFT contempla la frecuencia de las operaciones y los cambios injustificados en el comportamiento esperado del asociado como factores para identificar operaciones inusuales.</t>
  </si>
  <si>
    <t>Norma BASC 6.1 / Estándar 6.0.2, 1.2.2 c)</t>
  </si>
  <si>
    <t>Norma BASC 6.1 – Gestión del riesgo
Estándar 6.0.2, 1.2 – Prevención del lavado de activos y financiamiento del terrorismo
Estándar 6.0.2, 1.2.2 c) – Valor y tipo de mercancías</t>
  </si>
  <si>
    <t>¿La metodología contempla el valor y tipo de mercancías como señal de alerta, cuando sea aplicable a la operación?</t>
  </si>
  <si>
    <t>La metodología documentada contempla el valor y la naturaleza de la operación como factores de alerta. Para Marítimos Arboleda, su aplicación se realiza de acuerdo con el rol indirecto de la empresa respecto de la carga y con la información comercial disponible de la operación.</t>
  </si>
  <si>
    <t>Norma BASC 6.1 / Estándar 6.0.2, 1.2.2 d)</t>
  </si>
  <si>
    <t>Norma BASC 6.1 – Gestión del riesgo
Estándar 6.0.2, 1.2 – Prevención del lavado de activos y financiamiento del terrorismo
Estándar 6.0.2, 1.2.2 d) – Modalidad de la operación de transporte</t>
  </si>
  <si>
    <t>¿La modalidad de la operación de transporte es considerada dentro del análisis de señales de alerta?</t>
  </si>
  <si>
    <t>La metodología de conocimiento del asociado y de la operación considera la modalidad del servicio y del transporte como elemento para verificar la coherencia entre la actividad declarada, el servicio solicitado y el perfil de la contraparte.</t>
  </si>
  <si>
    <t>Norma BASC 6.1 / Estándar 6.0.2, 1.2.2 e)</t>
  </si>
  <si>
    <t>Norma BASC 6.1 – Gestión del riesgo
Estándar 6.0.2, 1.2 – Prevención del lavado de activos y financiamiento del terrorismo
Estándar 6.0.2, 1.2.2 e) – Forma de pago de la transacción</t>
  </si>
  <si>
    <t>¿La forma de pago de la transacción se contempla como señal de alerta?</t>
  </si>
  <si>
    <t>El Manual SARLAFT establece la forma de pago y su coherencia con la relación comercial como factor de análisis para detectar operaciones inusuales y determinar medidas de control adicionales.</t>
  </si>
  <si>
    <t>Norma BASC 6.1 / Estándar 6.0.2, 1.2.2 f)</t>
  </si>
  <si>
    <t>Norma BASC 6.1 – Gestión del riesgo
Estándar 6.0.2, 1.2 – Prevención del lavado de activos y financiamiento del terrorismo
Estándar 6.0.2, 1.2.2 f) – Inconsistencias en la información proporcionada por los asociados de negocio</t>
  </si>
  <si>
    <t>¿Las inconsistencias u omisiones en la información proporcionada por los asociados de negocio son tratadas como señales de alerta?</t>
  </si>
  <si>
    <t>El Manual SARLAFT y el procedimiento de selección establecen que las inconsistencias, documentos faltantes, resultados adversos o ausencia de información deben ser analizados y escalados al Oficial de Cumplimiento antes de adoptar una decisión sobre la vinculación o continuidad.</t>
  </si>
  <si>
    <t>Norma BASC 6.1 / Estándar 6.0.2, 1.2.2 g)</t>
  </si>
  <si>
    <t>Norma BASC 6.1 – Gestión del riesgo
Estándar 6.0.2, 1.2 – Prevención del lavado de activos y financiamiento del terrorismo
Estándar 6.0.2, 1.2.2 g) – Requerimientos que salen de lo establecido</t>
  </si>
  <si>
    <t>¿Los requerimientos del asociado de negocio que se apartan de las condiciones establecidas son considerados señales de alerta?</t>
  </si>
  <si>
    <t>La metodología contempla solicitudes, condiciones o instrucciones que se aparten del comportamiento esperado o de las condiciones comerciales establecidas como señales que requieren análisis, documentación y decisión por los responsables definidos.</t>
  </si>
  <si>
    <t>Norma BASC 6.1 – Gestión del riesgo
Norma BASC 7.2.4 – Control y conservación de registros
Estándar 6.0.2, 1.1.1 g) – Evidencia de datos de los beneficiarios finales
Estándar 6.0.2, 1.2.1 a) – Conocimiento de los asociados de negocio
Estándar 6.0.2, 1.2.1 b) – Verificación de antecedentes
Estándar 6.0.2, 1.2.2 f) – Inconsistencias en la información proporcionada</t>
  </si>
  <si>
    <t>Norma BASC 7.2.4 – Trazabilidad de registros
Norma BASC 8.1 – Seguimiento y evaluación
Estándar 6.0.2, 1.1 – Gestión de asociados de negocio
Estándar 6.0.2, 1.2 – Prevención del lavado de activos y financiamiento del terrorismo</t>
  </si>
  <si>
    <t>Norma BASC 7.2.1, 7.2.3 y 7.2.4</t>
  </si>
  <si>
    <t>Norma BASC 7.2.1 – Información documentada: generalidades
Norma BASC 7.2.3 – Control de documentos
Norma BASC 7.2.4 – Control de registros</t>
  </si>
  <si>
    <t>¿Las directrices, planes, políticas, objetivos y responsabilidades estratégicas se encuentran disponibles para los responsables?</t>
  </si>
  <si>
    <t>Synergy se utiliza para publicar y consultar políticas, objetivos, planes, matrices, procedimientos, indicadores y registros estratégicos. La centralización facilita la comunicación y recuperación de la información.</t>
  </si>
  <si>
    <t>Norma BASC 7.1.1 y 5.1</t>
  </si>
  <si>
    <t>Norma BASC 7.1.1 – Recursos económicos
Norma BASC 5.1 – Compromiso de la Alta Dirección</t>
  </si>
  <si>
    <t>¿La Alta Dirección asigna recursos para mantener y mejorar el SGCS BASC?</t>
  </si>
  <si>
    <t>Los responsables de proceso presentan los presupuestos y requerimientos del SGI para aprobación de la Gerencia y la Asamblea de Socios. Las solicitudes se tramitan en Synergy y pueden incluir recursos adicionales cuando se sustenta su necesidad para la protección de las personas, instalaciones, embarcaciones, equipos y operaciones.</t>
  </si>
  <si>
    <t>Norma BASC 8.3</t>
  </si>
  <si>
    <t>Norma BASC 8.3 – Revisión por la dirección: periodicidad, planificación y participación</t>
  </si>
  <si>
    <t>¿La revisión por la gerencia se realiza con la periodicidad definida y con participación de los líderes de proceso?</t>
  </si>
  <si>
    <t>Se evidenció la revisión por la gerencia realizada el 18/02/2026, entre las 8:30 a. m. y las 12:00 m., con participación de todos los líderes de proceso. El registro se conserva directamente en Synergy y la actividad se desarrolla con periodicidad semestral.</t>
  </si>
  <si>
    <t>Norma BASC 4.1, 4.2, 4.4 y 8.3.1</t>
  </si>
  <si>
    <t>Norma BASC 4.1 – Comprensión de la organización y de su contexto
Norma BASC 4.2 – Necesidades y expectativas de las partes interesadas
Norma BASC 4.4 – Enfoque de procesos
Norma BASC 8.3.1 – Elementos de entrada de la revisión por la dirección</t>
  </si>
  <si>
    <t>¿La revisión por la dirección considera integralmente las entradas requeridas, incluyendo contexto, partes interesadas, desempeño de los procesos, riesgos, requisitos legales, auditorías, acciones y recursos?</t>
  </si>
  <si>
    <t>Se evidenció la revisión por la gerencia realizada el 18/02/2026, entre las 8:30 a. m. y las 12:00 m., con participación de todos los líderes de proceso. El registro se conserva en Synergy y considera el contexto interno y externo, las partes interesadas, el desempeño de los procesos, el seguimiento de objetivos e indicadores, la gestión de riesgos, los requisitos legales, los resultados de auditorías, las acciones y las necesidades de recursos.</t>
  </si>
  <si>
    <t>Norma BASC 8.3.2 – Elementos de salida de la revisión por la dirección
Norma BASC 9.1 – Mejora</t>
  </si>
  <si>
    <t>Norma BASC 6.1, 8.1, 8.3.1, 8.3.2 y 9.1</t>
  </si>
  <si>
    <t>Norma BASC 6.1 – Gestión del riesgo
Norma BASC 8.1 – Seguimiento, medición, análisis y evaluación
Norma BASC 8.3.1 – Información de entrada sobre desempeño y riesgos
Norma BASC 8.3.2 – Decisiones y acciones de salida
Norma BASC 9.1 – Mejora</t>
  </si>
  <si>
    <t>¿La revisión por la dirección concluye expresamente si durante el periodo se materializaron riesgos de seguridad, si los controles fueron eficaces y qué decisiones deben adoptarse?</t>
  </si>
  <si>
    <t>Se evidenció la revisión por la dirección y el seguimiento del indicador de eficacia de la gestión de riesgos operacionales correspondiente a junio de 2026, incluyendo resultados de inspecciones y actividades de control. La evaluación detallada sobre la materialización de riesgos y la eficacia de los controles se conserva en el proceso de Administración del Riesgo; por lo tanto, este requisito no se mantiene como hallazgo independiente en Planeación Estratégica.</t>
  </si>
  <si>
    <t>Norma BASC 4.4 y 7.2.1</t>
  </si>
  <si>
    <t>GESTIÓN DOCUMENTAL
Norma BASC 4.4 – Enfoque de procesos
Norma BASC 7.2.1 – Información documentada: generalidades</t>
  </si>
  <si>
    <t>¿La gestión documental cubre la creación, actualización, distribución, conservación, consulta y disposición de los documentos y registros?</t>
  </si>
  <si>
    <t>El Manual del Sistema de Gestión Integrado M-PRG-01, versión 14, establece que la gestión documental comprende la planeación, producción, trámite, organización, transferencia, preservación y disposición de la información física y electrónica de los procesos.</t>
  </si>
  <si>
    <t>Gestión Documental y Gestión de Mejora</t>
  </si>
  <si>
    <t>GESTIÓN DOCUMENTAL
Norma BASC 7.2.1 – Estructura de la información documentada
Norma BASC 7.2.3 – Distribución y control de copias
Norma BASC 7.2.4 – Control de documentos y registros
Estándar 6.0.2, 5.1 – Protección de la información</t>
  </si>
  <si>
    <t>Norma BASC 7.2.2 y 7.2.4</t>
  </si>
  <si>
    <t>GESTIÓN DOCUMENTAL
Norma BASC 7.2.2 – Manual del SGCS BASC
Norma BASC 7.2.4 – Control de cambios</t>
  </si>
  <si>
    <t>¿El Manual del Sistema de Gestión Integrado M-PRG-01 se encuentra identificado, aprobado, controlado y sujeto a revisión periódica?</t>
  </si>
  <si>
    <t>Se evidenció el Manual del Sistema de Gestión Integrado M-PRG-01, versión 14, aprobado el 21/10/2024. El Manual establece su revisión anual y actualización cuando se presenten cambios, conservando la trazabilidad mediante el flujo de Control de Documentos en Synergy.</t>
  </si>
  <si>
    <t>GESTIÓN DOCUMENTAL
Norma BASC 4.3 – Determinación del alcance del SGCS BASC
Norma BASC 7.2.2 – Manual del SGCS BASC</t>
  </si>
  <si>
    <t>¿El alcance documentado corresponde con las actividades desarrolladas por Marítimos Arboleda?</t>
  </si>
  <si>
    <t>El Manual del Sistema de Gestión Integrado M-PRG-01, establece como alcance la prestación de servicios de transporte marítimo de pilotos prácticos y personal, traslado de material y personal de apoyo, y maniobras de amarre y desamarre. La descripción corresponde con las actividades verificadas durante la auditoría.</t>
  </si>
  <si>
    <t>GESTIÓN DOCUMENTAL
Norma BASC 7.2.2 – Manual del SGCS BASC
Norma BASC 7.2.4 – Control de registros</t>
  </si>
  <si>
    <t>¿El Manual del Sistema de Gestión Integrado identifica el Estándar Internacional de Seguridad BASC 6.0.2 aplicable y mantiene documentada la determinación de requisitos no aplicables?</t>
  </si>
  <si>
    <t>El Manual del Sistema de Gestión Integrado M-PRG-01, versión 14, identifica el Estándar Internacional de Seguridad BASC 6.0.2 como criterio aplicable al SGCS BASC. La verificación detallada de los requisitos operativos y de aquellos excluidos por inexistencia de manejo de carga se trasladó a la lista de chequeo de Gestión de Operaciones.</t>
  </si>
  <si>
    <t>GESTIÓN DOCUMENTAL
Norma BASC 7.2.4 – Elaboración, revisión, aprobación y control de cambios</t>
  </si>
  <si>
    <t>Norma BASC 7.2.3</t>
  </si>
  <si>
    <t>GESTIÓN DOCUMENTAL
Norma BASC 7.2.3 – Consulta y control de copias</t>
  </si>
  <si>
    <t>¿Los usuarios consultan los documentos vigentes y las copias informativas se identifican como no controladas?</t>
  </si>
  <si>
    <t>Los trabajadores acceden mediante usuario a los documentos transversales y a los aplicables a su proceso. Las copias temporales o informativas se identifican en PDF con la marca «Documento no controlado/Solo para consulta».</t>
  </si>
  <si>
    <t>GESTIÓN DOCUMENTAL
Norma BASC 7.2.4 – Revisión periódica de documentos</t>
  </si>
  <si>
    <t>¿Los responsables revisan anualmente la documentación de sus procesos y registran los cambios cuando corresponda?</t>
  </si>
  <si>
    <t>La documentación establece una revisión anual o anticipada cuando sea necesaria. Los cambios deben registrarse mediante el flujo de Control de Documentos, dejando evidencia de revisión, aprobación, versión y socialización.</t>
  </si>
  <si>
    <t>GESTIÓN DOCUMENTAL
Norma BASC 7.2.4 – Control de documentos de origen externo</t>
  </si>
  <si>
    <t>¿Los documentos emitidos por autoridades, clientes, proveedores y demás partes interesadas se identifican y mantienen vigentes?</t>
  </si>
  <si>
    <t>La documentación externa debe identificarse como tal y asociarse con la parte interesada que la genera, permitiendo controlar certificados, licencias, requisitos legales, comunicaciones y documentos contractuales.</t>
  </si>
  <si>
    <t>GESTIÓN DOCUMENTAL
Norma BASC 7.2.4 – Inventarios documentales y listados maestros</t>
  </si>
  <si>
    <t>¿La organización dispone de inventarios de documentos y registros físicos y electrónicos?</t>
  </si>
  <si>
    <t>Se evidenciaron en Synergy los inventarios documentales físicos y electrónicos utilizados como listados maestros para identificar los documentos y registros administrados por los procesos.</t>
  </si>
  <si>
    <t>GESTIÓN DOCUMENTAL
Norma BASC 7.2.4 – Control de registros
Estándar 6.0.2, 4.2 – Registros de videovigilancia
Estándar 6.0.2, 5.1 – Protección y recuperación de información</t>
  </si>
  <si>
    <t>GESTIÓN DOCUMENTAL
Norma BASC 7.2.4 – Tiempos de retención y disposición final</t>
  </si>
  <si>
    <t>GESTIÓN DOCUMENTAL
Norma BASC 7.2.4 – Organización, preservación, consulta, transferencia y eliminación</t>
  </si>
  <si>
    <t>¿La organización dispone de controles para las diferentes etapas del ciclo documental?</t>
  </si>
  <si>
    <t>Se evidenciaron lineamientos y procedimientos para organización de archivos, radicación, preservación, préstamo y consulta, transferencia, eliminación y actualización de tablas de retención. No se asignaron códigos que no estuvieran confirmados en la documentación revisada.</t>
  </si>
  <si>
    <t>Norma BASC 7.2.4 / Estándar 6.0.2, 5.1</t>
  </si>
  <si>
    <t>GESTIÓN DOCUMENTAL
Norma BASC 7.2.4 – Protección, almacenamiento y preservación
Estándar 6.0.2, 5.1 – Confidencialidad e integridad de la información</t>
  </si>
  <si>
    <t>¿Los documentos y registros se protegen contra pérdida, alteración, uso inadecuado y acceso no autorizado?</t>
  </si>
  <si>
    <t>Los controles documentales contemplan identificación, disponibilidad, acceso, recuperación, almacenamiento, preservación y legibilidad. Synergy y los archivos físicos organizados soportan la protección de la información.</t>
  </si>
  <si>
    <t>GESTIÓN DOCUMENTAL
Norma BASC 7.2.3 – Control de acceso
Norma BASC 7.2.4 – Integridad documental
Estándar 6.0.2, 5.1 – Acceso autorizado a la información</t>
  </si>
  <si>
    <t>GESTIÓN DOCUMENTAL
Norma BASC 7.2.4 – Disponibilidad e integridad de registros
Norma BASC 8.1 – Seguimiento, medición, análisis y evaluación
Estándar 6.0.2, 5.1 – Calidad de la información</t>
  </si>
  <si>
    <t>Norma BASC 6.1 y 7.2.4 / Estándar 6.0.2, 5.1 y 5.2</t>
  </si>
  <si>
    <t>GESTIÓN DOCUMENTAL
Norma BASC 6.1 – Gestión del riesgo
Norma BASC 7.2.4 – Control de documentos y registros
Estándar 6.0.2, 5.1 – Protección de la información
Estándar 6.0.2, 5.2 – Seguridad informática</t>
  </si>
  <si>
    <t>¿Gestión Documental identifica y controla el riesgo de pérdida de información documentada?</t>
  </si>
  <si>
    <t>Se evidenció la identificación del riesgo «Pérdida de información documentada», descrito como la posibilidad de pérdida, eliminación, daño o indisponibilidad de documentos, registros, soportes o evidencias del SGCS BASC por fallas de archivo, almacenamiento, respaldo o control documental. Los controles definidos incluyen copias de seguridad, archivo físico y digital organizado, inventarios de documentos y registros, responsables, tiempos de retención y verificación periódica de la información.</t>
  </si>
  <si>
    <t>Norma BASC 6.1 y 7.2.4 / Estándar 6.0.2, 5.1</t>
  </si>
  <si>
    <t>GESTIÓN DOCUMENTAL
Norma BASC 6.1 – Gestión del riesgo
Norma BASC 7.2.4 – Protección de documentos y registros
Estándar 6.0.2, 5.1 – Confidencialidad e integridad de la información</t>
  </si>
  <si>
    <t>¿Gestión Documental identifica y controla el riesgo de pérdida de confidencialidad de la información?</t>
  </si>
  <si>
    <t>Se evidenció la identificación del riesgo «Pérdida de la confidencialidad de la información», relacionado con la divulgación, entrega, copia o uso indebido de información sensible, confidencial o estratégica de clientes, operaciones, matrices, procedimientos y seguridad. Los controles incluyen acuerdos de confidencialidad, clasificación de información sensible, restricción de carpetas, control de copias, capacitación y prohibición de divulgación no autorizada.</t>
  </si>
  <si>
    <t>Norma BASC 6.1, 7.2.3 y 7.2.4 / Estándar 6.0.2, 5.1 y 5.2</t>
  </si>
  <si>
    <t>GESTIÓN DOCUMENTAL
Norma BASC 6.1 – Gestión del riesgo
Norma BASC 7.2.3 – Control de acceso y distribución
Norma BASC 7.2.4 – Integridad de los registros
Estándar 6.0.2, 5.1 – Acceso autorizado a la información
Estándar 6.0.2, 5.2 – Gestión de usuarios y permisos</t>
  </si>
  <si>
    <t>¿Gestión Documental identifica y controla el riesgo de acceso no autorizado a la información?</t>
  </si>
  <si>
    <t>Se evidenció la identificación del riesgo «Acceso no autorizado a la información documentada», relacionado con la consulta, modificación, descarga o eliminación de documentos sin permisos aprobados. Los controles incluyen usuarios y contraseñas, permisos por cargo, restricción de carpetas sensibles, trazabilidad de modificaciones, bloqueo de accesos al personal retirado, revisión periódica de permisos y respaldo de información.</t>
  </si>
  <si>
    <t>Norma BASC 4.4 y 9.1</t>
  </si>
  <si>
    <t>GESTIÓN DE MEJORA
Norma BASC 4.4 – Enfoque de procesos
Norma BASC 9.1 – Generalidades de la mejora</t>
  </si>
  <si>
    <t>¿El proceso de Gestión de Mejora se encuentra caracterizado y define su objetivo, alcance, actividades, responsables e indicadores?</t>
  </si>
  <si>
    <t>Caracterización de Gestión de Mejora CA-GM-01, versión 09, de fecha 23/07/2026. El proceso comprende la planificación y seguimiento de auditorías, el tratamiento de salidas no conformes y la gestión de acciones correctivas, preventivas y de mejora.</t>
  </si>
  <si>
    <t>Norma BASC 7.2.4 y 9.1</t>
  </si>
  <si>
    <t>GESTIÓN DE MEJORA
Norma BASC 7.2.4 – Control de documentos
Norma BASC 9.1 – Mejora</t>
  </si>
  <si>
    <t>¿se tiene metodología documentada sobre control de documentos?</t>
  </si>
  <si>
    <t>Se evidencia  Procedimiento de Control de Documentos P-GM-01, utilizado para registrar solicitudes, revisiones, aprobaciones, cambios de versión, desactivación de documentos anteriores y socialización en Synergy.</t>
  </si>
  <si>
    <t>Norma BASC 8.1, 9.1 y 9.2</t>
  </si>
  <si>
    <t>GESTIÓN DE MEJORA
Norma BASC 8.1 – Seguimiento, medición, análisis y evaluación
Norma BASC 9.1 – Mejora
Norma BASC 9.2 – No conformidad</t>
  </si>
  <si>
    <t>¿Las salidas no conformes se identifican, controlan y someten a seguimiento?</t>
  </si>
  <si>
    <t>Se evidencia el Procedimiento de Salidas No Conformes P-GM-03, mediante el cual se gestionan desviaciones de los servicios o procesos que requieren corrección, seguimiento y registro.</t>
  </si>
  <si>
    <t>Norma BASC 7.2.1, 7.2.4 y 8.2.1</t>
  </si>
  <si>
    <t>GESTIÓN DE MEJORA
Norma BASC 7.2.1 – Información documentada: generalidades
Norma BASC 7.2.4 – Control de registros
Norma BASC 8.2.1 – Generalidades de la auditoría interna</t>
  </si>
  <si>
    <t>¿La metodología de auditoría interna se encuentra documentada?</t>
  </si>
  <si>
    <t>Se evidencia Procedimiento de Auditorías Internas P-GM-05. El documento establece la planificación, programación, ejecución, informe, socialización y seguimiento de los hallazgos de auditoría.</t>
  </si>
  <si>
    <t>GESTIÓN DE MEJORA
Norma BASC 8.2.2 – Programa de auditoría interna</t>
  </si>
  <si>
    <t>GESTIÓN DE MEJORA
Norma BASC 8.2.2 – Cobertura, frecuencia y seguimiento del programa de auditoría</t>
  </si>
  <si>
    <t>¿La organización planifica la cobertura anual de los sistemas de gestión aplicables?</t>
  </si>
  <si>
    <t>La planificación contempla seis auditorías internas al año: Calidad, SGCS BASC, SG-SST, RUC, PESV y NGS. Para auditoría interna se realiza seguimiento semestral y evaluación anual del cumplimiento del programa.</t>
  </si>
  <si>
    <t>Norma BASC 7.2.4 y 8.2.5</t>
  </si>
  <si>
    <t>GESTIÓN DE MEJORA
Norma BASC 7.2.4 – Control de registros
Norma BASC 8.2.5 – Resultados de la auditoría interna</t>
  </si>
  <si>
    <t>¿Se conserva la trazabilidad de la auditoría interna de 2025?</t>
  </si>
  <si>
    <t>Se evidenció el flujo 119593 correspondiente al informe de auditoría interna 2025. El registro permite relacionar la programación, los riesgos considerados, los resultados y las acciones asociadas.</t>
  </si>
  <si>
    <t>GESTIÓN DE MEJORA
Norma BASC 8.2.2 – Planificación del programa según importancia, riesgos y resultados previos</t>
  </si>
  <si>
    <t>¿El programa considera la importancia de los procesos, los riesgos y los resultados de auditorías anteriores?</t>
  </si>
  <si>
    <t>La programación considera la importancia de los procesos, los riesgos y los resultados previos. Los criterios, alcance y metodología se documentan en el programa y en los flujos de auditoría de Synergy.</t>
  </si>
  <si>
    <t>Norma BASC 7.2.1, 9.1, 9.2, 9.3 y 9.4</t>
  </si>
  <si>
    <t>GESTIÓN DE MEJORA
Norma BASC 7.2.1 – Información documentada
Norma BASC 9.1 – Mejora
Norma BASC 9.2 – No conformidad
Norma BASC 9.3 – Acción correctiva
Norma BASC 9.4 – Acciones de mejora</t>
  </si>
  <si>
    <t>¿La organización mantiene una metodología para gestionar acciones correctivas y de mejora?</t>
  </si>
  <si>
    <t>se evidencia el Procedimiento de Acciones Correctivas y Acciones Preventivas P-GM-04. El procedimiento incluye el control y corrección de la no conformidad, análisis de causas, determinación de acciones, seguimiento de resultados y revisión de la eficacia.</t>
  </si>
  <si>
    <t>Norma BASC 9.1, 9.2, 9.3 y 9.4</t>
  </si>
  <si>
    <t>GESTIÓN DE MEJORA
Norma BASC 9.1 – Fuentes de mejora
Norma BASC 9.2 – No conformidad
Norma BASC 9.3 – Acción correctiva
Norma BASC 9.4 – Acciones de mejora</t>
  </si>
  <si>
    <t>¿Las acciones pueden originarse en auditorías, indicadores, revisiones, riesgos, quejas, incidentes y seguimiento de procesos?</t>
  </si>
  <si>
    <t>Se evidenció que las fuentes incluyen auditorías internas y externas, quejas y reclamos, encuestas de satisfacción, revisión por la gerencia, medición y seguimiento de procesos, riesgos, plan estratégico, observaciones y oportunidades de mejora.</t>
  </si>
  <si>
    <t>Norma BASC 9.2 y 9.3</t>
  </si>
  <si>
    <t>GESTIÓN DE MEJORA
Norma BASC 9.2 – Tratamiento de la no conformidad
Norma BASC 9.3 – Análisis de causa y acción correctiva</t>
  </si>
  <si>
    <t>¿Las acciones registran la situación, causa, responsable, plazo, soporte y seguimiento?</t>
  </si>
  <si>
    <t>Los flujos de Synergy permiten documentar la fuente, descripción, responsables, actividades, fechas y soportes. La evidencia debe mantenerse completa hasta la verificación de eficacia y el cierre.</t>
  </si>
  <si>
    <t>GESTIÓN DE MEJORA
Norma BASC 8.1 – Análisis de resultados
Norma BASC 9.1 – Mejora
Norma BASC 9.3 – Verificación de eficacia</t>
  </si>
  <si>
    <t>GESTIÓN DE MEJORA
Norma BASC 5.3 – Objetivos del SGCS BASC
Norma BASC 8.1 – Seguimiento, medición, análisis y evaluación</t>
  </si>
  <si>
    <t>¿El proceso mide el cumplimiento del programa de auditorías?</t>
  </si>
  <si>
    <t>Se evidenció el indicador de cumplimiento del programa de auditorías. Para 2025 se reportó un resultado del 100 %, al ejecutarse la totalidad de las auditorías programadas.</t>
  </si>
  <si>
    <t>Norma BASC 8.1, 9.3 y 9.4</t>
  </si>
  <si>
    <t>GESTIÓN DE MEJORA
Norma BASC 8.1 – Medición y análisis
Norma BASC 9.3 – Eficacia de las acciones correctivas
Norma BASC 9.4 – Eficacia de las acciones de mejora</t>
  </si>
  <si>
    <t>¿El proceso mide la eficacia de las acciones correctivas, preventivas y de mejora?</t>
  </si>
  <si>
    <t>Se evidenció el indicador de eficacia de las acciones correctivas, preventivas y de mejora, utilizado para verificar si las acciones ejecutadas alcanzaron el resultado esperado antes del cierre.</t>
  </si>
  <si>
    <t>GESTIÓN DE MEJORA
Norma BASC 8.1 – Seguimiento y análisis
Norma BASC 9.1 – Proactividad y mejora</t>
  </si>
  <si>
    <t>Norma BASC 7.1.2, 7.2.4 y 8.2.3</t>
  </si>
  <si>
    <t>GESTIÓN DE MEJORA
Norma BASC 7.1.2 – Recurso humano y competencia
Norma BASC 7.2.4 – Control de registros
Norma BASC 8.2.3 – Selección y evaluación del equipo auditor</t>
  </si>
  <si>
    <t>¿El equipo auditor interno es competente, mantiene independencia frente a los procesos auditados y su desempeño es evaluado de acuerdo con la metodología definida?</t>
  </si>
  <si>
    <t>Se evidenció que la auditoría interna de 2025 fue realizada por Érica Cabeza e Iván Meza. Se revisaron los soportes de formación y evaluación de los auditores, así como su identificación dentro de los registros de la auditoría. La organización conserva evidencia de la competencia requerida y de la evaluación del desempeño del equipo auditor.</t>
  </si>
  <si>
    <t>Norma BASC 7.2.4 y 8.2.4</t>
  </si>
  <si>
    <t>GESTIÓN DE MEJORA
Norma BASC 7.2.4 – Control de registros
Norma BASC 8.2.4 – Plan de auditoría interna</t>
  </si>
  <si>
    <t>¿El plan de auditoría define objetivos, alcance, criterios, procesos, fechas, responsables, agenda y equipo auditor?</t>
  </si>
  <si>
    <t>Se evidenció en Synergy el Programa de Auditoría 2026, aprobado el 01/07/2026, y el plan correspondiente. La planificación identifica los procesos, criterios, responsables, fechas, metodología y equipo auditor, y permite organizar la ejecución de la auditoría.</t>
  </si>
  <si>
    <t>¿Los resultados de la auditoría se documentan, comunican a los responsables y originan acciones cuando corresponde?</t>
  </si>
  <si>
    <t>Se evidenció en Synergy el flujo 119593, correspondiente al informe de auditoría interna de 2025. El registro permite identificar los criterios evaluados, resultados, fortalezas, hallazgos y acciones derivadas, así como su comunicación y asignación a los responsables.</t>
  </si>
  <si>
    <t>GESTIÓN DE MEJORA
Norma BASC 7.2.3 – Control de documentos
Norma BASC 7.2.4 – Control de registros
Norma BASC 9.3 – Acción correctiva
Estándar 6.0.2, 5.1 – Protección e integridad de la información</t>
  </si>
  <si>
    <t>GESTIÓN DE MEJORA
Norma BASC 4.3 – Determinación del alcance del SGCS BASC
Norma BASC 7.2.2 – Manual del SGCS BASC
Norma BASC 8.2.1 – Generalidades de la auditoría interna
Norma BASC 8.2.2 – Programa de auditoría interna
Norma BASC 8.2.4 – Plan de auditoría interna
Estándar 6.0.2, 2.4 – Comunicación de actividades sospechosas o eventos críticos
Estándar 6.0.2, 2.5 – Controles en los procesos operativos no relacionados con la carga</t>
  </si>
  <si>
    <t>Norma BASC 6.1, 8.1 y 9.4</t>
  </si>
  <si>
    <t>GESTIÓN DE MEJORA
Norma BASC 6.1 – Gestión del riesgo frente a cambios
Norma BASC 8.1 – Seguimiento, medición, análisis y evaluación
Norma BASC 9.4 – Acciones de mejora</t>
  </si>
  <si>
    <t>¿Los cambios que pueden afectar el SGCS BASC son evaluados frente a los riesgos, aprobados, implementados y sometidos a seguimiento?</t>
  </si>
  <si>
    <t>Los cambios se gestionan mediante el Procedimiento de Gestión del Cambio P-GR-01 y los flujos de Synergy, permitiendo identificar responsables, actividades, riesgos y seguimiento.</t>
  </si>
  <si>
    <t>GESTIÓN DE MEJORA
Norma BASC 7.2.4 – Trazabilidad de registros
Norma BASC 8.1 – Seguimiento y análisis
Norma BASC 9.1 – Mejora continua</t>
  </si>
  <si>
    <t>GESTIÓN DE MEJORA
Norma BASC 5.4 – Responsabilidad y autoridad en la organización
Norma BASC 7.2.4 – Control de registros</t>
  </si>
  <si>
    <t>Norma BASC 4.4 – Enfoque de procesos</t>
  </si>
  <si>
    <t>¿El proceso se encuentra caracterizado, con objetivo, alcance, entradas, actividades, responsables, recursos, riesgos, controles, salidas e indicadores definidos?</t>
  </si>
  <si>
    <t>Se evidenció la Caracterización de Gestión de Operaciones CA-OP-01, versión 21, fecha 17/09/2024. La caracterización es el documento mediante el cual la empresa planifica el proceso y mantiene definidos su objetivo, alcance, entradas, salidas, responsables, recursos, riesgos e indicadores. El proceso se articula con Gestión Humana, Mantenimiento, Gestión de Riesgos Operacionales y de Protección, Gestión Administrativa, Gestión Documental y Gestión de Mejora.</t>
  </si>
  <si>
    <t>Norma BASC 4.4 – Enfoque de procesos
Norma BASC 7.2.1 – Información documentada: generalidades</t>
  </si>
  <si>
    <t>¿La planificación y ejecución de los servicios se encuentra soportada en procedimientos documentados, vigentes y disponibles en Synergy?</t>
  </si>
  <si>
    <t>Se evidenció el Procedimiento de planeación y asignación del servicio P-OP-13, versión 10, fecha 03/10/2025, y el Procedimiento general de operaciones P-OP-01, versión 12, fecha 25/09/2025. El Manual M-PRG-01 establece que los procedimientos operativos están disponibles en Synergy y tienen como finalidad garantizar la seguridad de la operación, prevenir la contaminación, evitar la infiltración de actividades ilícitas y proteger al personal, terceros y embarcaciones.</t>
  </si>
  <si>
    <t>¿El proceso cuenta con objetivos e indicadores medibles que permitan evaluar el cumplimiento, oportunidad, disponibilidad, novedades, incidentes, satisfacción del cliente y eficacia de los controles operativos?</t>
  </si>
  <si>
    <t>La Caracterización CA-OP-01 contempla los indicadores del proceso y el Manual M-PRG-01 establece que cada proceso registra la medición en los flujos Synergy «TMAR Seguimiento indicadores» o «TMAR Medición indicadores», según la periodicidad. Durante la auditoría se revisó la medición de indicadores relacionados con cumplimiento del servicio, oportunidad, disponibilidad, novedades, incidentes y satisfacción del cliente. Adicionalmente, la matriz de riesgos del aprovisionamiento de combustible establece un indicador que se analiza mensualmente por Operaciones y Seguridad. Los resultados deben mantenerse disponibles con fórmula, meta, periodo, análisis y acciones cuando existan desviaciones.</t>
  </si>
  <si>
    <t>Norma BASC 7.1.1 y 7.1.3</t>
  </si>
  <si>
    <t>Norma BASC 7.1.1 – Recurso económico
Norma BASC 7.1.3 – Infraestructura</t>
  </si>
  <si>
    <t>¿El proceso dispone de los recursos humanos, embarcaciones, equipos, comunicaciones, instalaciones y sistemas necesarios para prestar los servicios de forma segura?</t>
  </si>
  <si>
    <t>La empresa relaciona una flota de diez embarcaciones: ORCA, ARCO, ROCA, BARICHARA, VOYAGER, MÍSTICA, MERLINA, FAUSTINA, SANTA MATILDE y POLARIS II. Para la muestra MAPLE WISDOM se utilizaron Voyager, Arco, Merlina y Mística. Las embarcaciones cuentan con equipos y permisos requeridos por la normatividad marítima, hojas de vida en Synergy, radio VHF, celular y sistemas de seguimiento y comunicación.</t>
  </si>
  <si>
    <t>Norma BASC 4.4 y 6.1</t>
  </si>
  <si>
    <t>Norma BASC 6.1 – Gestión del riesgo
Norma BASC 4.4 – Enfoque de procesos</t>
  </si>
  <si>
    <t>¿Las solicitudes de servicio son recibidas por canales identificables y contienen la información necesaria para planificar la operación?</t>
  </si>
  <si>
    <t>Se evidenció correo de solicitud remitido por LBH Colombia S.A.S. para la motonave MAPLE WISDOM, con facturación a Bunge S.A. y prestación del servicio en Puerto Drummond. La nave arribó el 23/04/2026 y salió el 25/04/2026. La solicitud permitió identificar agencia, nave, cliente de facturación, terminal, fechas y servicios requeridos.</t>
  </si>
  <si>
    <t>¿Antes de programar el servicio se verifica que la solicitud provenga de un cliente, agencia, autoridad o parte autorizada?</t>
  </si>
  <si>
    <t>La solicitud de MAPLE WISDOM fue remitida por LBH Colombia S.A.S., cliente relacionado por el Manual M-PRG-01 dentro de los clientes de la organización. La trazabilidad permitió relacionar la solicitud con Bunge S.A., Puerto Drummond y el ejercicio operativo ejecutado.</t>
  </si>
  <si>
    <t>¿La programación identifica el personal, los cargos, el lugar, los turnos y las embarcaciones habilitadas para prestar el servicio?</t>
  </si>
  <si>
    <t>Se revisó el formato de Programación de turnos de patrones, auxiliares de embarcación y auxiliares portuarios F-OP-11, versión 04, fecha 08/03/2021. Para abril de 2026 se encontraban programadas las embarcaciones Faustina, Merlina, Arco, Orca, Voyager, Mística, Polaris II y Santa Matilde. El formato permite identificar nombre, cargo, lugar, días, mes y embarcación asignada.</t>
  </si>
  <si>
    <t>Norma BASC 6.1 – Gestión del riesgo
Norma BASC 7.2.4 – Control de registros</t>
  </si>
  <si>
    <t>¿Antes de ejecutar la maniobra se confirma la información crítica del servicio: nave, agencia, terminal, fecha, hora, piloto, embarcación, tripulación y actividad?</t>
  </si>
  <si>
    <t>La muestra permitió confirmar la motonave MAPLE WISDOM, agencia LBH, facturación Bunge S.A., terminal Puerto Drummond, fechas del 23 al 25/04/2026, embarcaciones Voyager, Arco, Merlina y Mística, piloto práctico de BAUPRES José Luis Lara Parra y personal operativo de Marítimos Arboleda. Las bitácoras y reportes registran horas de alistamiento, salida, llegada, embarque y desembarque.</t>
  </si>
  <si>
    <t>Norma BASC 4.4 y 7.1.2</t>
  </si>
  <si>
    <t>Norma BASC 7.1.2 – Recurso humano
Norma BASC 4.4 – Enfoque de procesos</t>
  </si>
  <si>
    <t>¿La asignación del piloto práctico y la coordinación con BAUPRES se encuentran identificadas dentro de la trazabilidad del servicio?</t>
  </si>
  <si>
    <t>José Luis Lara Parra participó como piloto práctico de BAUPRES en la trazabilidad de MAPLE WISDOM. Se identificó su traslado para el arribo del 23/04/2026, su desembarque y traslado a Puerto Zúñiga, y su embarque el 25/04/2026 para las maniobras de desatraque, fondeo, leva de ancla y zarpe. Su condición de piloto de BAUPRES se mantiene separada del personal operativo de Marítimos Arboleda.</t>
  </si>
  <si>
    <t>¿La asignación permite identificar nominalmente el personal operativo, su cargo, embarcación y maniobra?</t>
  </si>
  <si>
    <t>Se identificó: VOYAGER, arribo 23/04/2026 a las 14:00: Nelson Larios —cargo anotado en la nota como maquinista—, Víctor Peña, patrón, y Cristian Santander, auxiliar. ARCO, traslado de amarradores 23/04/2026 a las 17:00: Smith Meriño, Ezequiel Thomas, Juan Grazziany, Elin Escobar, Farith Constante y Jhonatan Guerrero. MERLINA, salida 25/04/2026 a las 10:20: Henry Moreno, patrón, y Cristian Santander, auxiliar. ARCO, desamarre 25/04/2026 a las 11:20: Ezequiel Thomas, José Pérez, Sebastián Rodríguez, Farith Constante, Jhonatan Guerrero y Deimer Mejía, amarradores; Edwin Núñez, patrón; Sandro Paz, auxiliar. MÍSTICA, transporte de buzos 25/04/2026 a las 13:10: José Charris, patrón, y Cristian Santander, auxiliar. MERLINA, servicio 25/04/2026 a las 15:00: Henry Moreno, patrón, y Sandro Paz, auxiliar.</t>
  </si>
  <si>
    <t>Norma BASC 7.1.2 / Estándar 6.0.2, 3.2</t>
  </si>
  <si>
    <t>Norma BASC 7.1.2 – Recurso humano
Estándar 6.0.2, 3.2 – Inducción, entrenamiento y capacitación</t>
  </si>
  <si>
    <t>¿El personal asignado cuenta con la competencia, experiencia, formación, autorizaciones y licencias requeridas para el cargo y la operación?</t>
  </si>
  <si>
    <t>Los patrones, auxiliares y amarradores se encontraban relacionados en la programación F-OP-11 y en los registros operativos. El Manual M-PRG-01 establece perfiles y requisitos de educación, formación y experiencia y reconoce la autoridad del patrón como capitán mediante la Declaración F-GH-26. La verificación individual de historias laborales, licencias y cursos se conserva en Synergy y se complementa en la auditoría de Gestión Humana.</t>
  </si>
  <si>
    <t>Norma BASC 7.1.2 y 6.1</t>
  </si>
  <si>
    <t>Norma BASC 6.1 – Gestión del riesgo
Norma BASC 7.1.2 – Recurso humano</t>
  </si>
  <si>
    <t>¿Los turnos de trabajo y descanso son planificados de manera que se garantice disponibilidad y se controle la fatiga del personal operativo?</t>
  </si>
  <si>
    <t>El Manual M-PRG-01 establece turnos de permanencia de siete días de trabajo y siete días de descanso para los tripulantes, con turnos de doce horas dentro de cada cuadrilla. La programación F-OP-11 permitió verificar la asignación del personal durante abril de 2026.</t>
  </si>
  <si>
    <t>Norma BASC 6.1 – Gestión del riesgo
Norma BASC 7.1.3 – Infraestructura
Estándar 6.0.2, 4.1.6 – Control operacional en instalaciones</t>
  </si>
  <si>
    <t>¿Antes de la primera maniobra del día se realiza la inspección preoperacional de la embarcación y sus equipos?</t>
  </si>
  <si>
    <t>Se evidenció el flujo de chequeo diario diligenciado por el patrón antes de la primera maniobra y la Bitácora de Navegación F-OP-24, versión 01, aprobada el 17/02/2025. Para Voyager se evidenció preoperacional del 24/04/2026 a las 12:28. Para Merlina se revisaron verificaciones del 23 y 25/04/2026 sobre motores, propulsión, sistema eléctrico, iluminación, radio, navegación, combustible, achique, extinción de incendios, salvamento y documentación.</t>
  </si>
  <si>
    <t>Norma BASC 6.1 – Gestión del riesgo</t>
  </si>
  <si>
    <t>¿Las condiciones meteorológicas y oceanográficas son verificadas antes de iniciar y durante la operación?</t>
  </si>
  <si>
    <t>En las bitácoras F-OP-24 del 23 y 25/04/2026 se registraron cielo, viento, lluvia, temperatura y altura de ola. El Director de Operaciones envía diariamente el reporte de condiciones climáticas por el grupo corporativo de WhatsApp junto con charlas de SST. La muestra fotográfica registra condiciones como poco nuboso, viento de 5 a 8 nudos, ausencia de lluvia y alturas de ola anotadas por la tripulación.</t>
  </si>
  <si>
    <t>Norma BASC 7.1.3 y 6.1</t>
  </si>
  <si>
    <t>Norma BASC 6.1 – Gestión del riesgo
Norma BASC 7.1.3 – Infraestructura</t>
  </si>
  <si>
    <t>¿Se mantienen medios de comunicación y seguimiento suficientes entre embarcaciones, Dirección de Operaciones, Seguridad, agencia y terminal?</t>
  </si>
  <si>
    <t>El Manual establece radio VHF y celular a bordo de las embarcaciones, radio base y líneas celulares en tierra. Las notas de auditoría registran monitoreo GPS de las embarcaciones. La programación, bitácoras y reportes permitieron verificar horas de alistamiento, zarpe, llegada, embarque, desembarque y finalización.</t>
  </si>
  <si>
    <t>¿El proceso dispone de medios alternos para mantener la comunicación ante fallas de radio, celular, internet o del sistema principal?</t>
  </si>
  <si>
    <t>La operación dispone de radio VHF, celular, radio base, correo corporativo y comunicación mediante los grupos autorizados. La combinación de medios permite respaldo ante fallas de un canal. Debe mantenerse el directorio actualizado y verificarse periódicamente el estado y disponibilidad de los equipos.</t>
  </si>
  <si>
    <t>Norma BASC 6.1 – Gestión del riesgo
Estándar 6.0.2, 4.1 – Control de acceso
Estándar 6.0.2, 4.2 – Seguridad física</t>
  </si>
  <si>
    <t>¿Durante el embarque, traslado y desembarque de pilotos, buzos, autoridades y personal se aplican controles para evitar accesos no autorizados, accidentes y contaminación de la operación?</t>
  </si>
  <si>
    <t>Los controles incluyen identificación y verificación de personal y paquetes antes del embarque, inspecciones preoperacionales, vigilancia en el área de embarque, controles de las instalaciones portuarias, uso de embarcaciones autorizadas, seguimiento GPS y cámaras en proa y popa. La matriz de riesgos incorpora estos controles para narcotráfico, proliferación de armas, sabotaje y extorsión.</t>
  </si>
  <si>
    <t>Norma BASC 7.2.1 y 7.2.4</t>
  </si>
  <si>
    <t>Norma BASC 7.2.1 – Información documentada – Generalidades
Norma BASC 7.2.4 – Control de registros</t>
  </si>
  <si>
    <t>¿La ejecución del servicio queda documentada mediante reportes de operación completos, legibles e identificables?</t>
  </si>
  <si>
    <t>Se evidenció el Reporte de Operación F-OP-02, versión 06, aprobado el 20/09/2019, correspondiente a la lancha Merlina el 25/04/2026. Registra zarpe a las 15:00, arribo a las 16:45, motonave MAPLE WISDOM y servicio de desembarque del piloto José Luis Lara Parra en el área de fondeo para la maniobra de leva de ancla y zarpe. El formato contiene chequeos de casco, maquinaria, equipos críticos, navegación, documentación y seguridad y está firmado por Sandro Paz, auxiliar, y Henry Moreno, patrón.</t>
  </si>
  <si>
    <t>Norma BASC 7.2.4 – Control de registros</t>
  </si>
  <si>
    <t>¿Las bitácoras permiten reconstruir cronológicamente la navegación, maniobras, participantes y novedades?</t>
  </si>
  <si>
    <t>La Bitácora F-OP-24 de Merlina registra el 23/04/2026 el desembarque del piloto José Luis Lara Parra y los desplazamientos entre Puerto Ébano y Drummond. La bitácora del 25/04/2026 registra el transporte del piloto para el desatraque de MAPLE WISDOM, con Henry Moreno y Cristian Santander; y posteriormente la maniobra en Puerto Zúñiga desde el alistamiento a las 15:00 hasta la finalización a las 16:45, con Henry Moreno y Sandro Paz.</t>
  </si>
  <si>
    <t>Norma BASC 7.2.4 y 8.1</t>
  </si>
  <si>
    <t>Norma BASC 7.2.4 – Control de registros
Norma BASC 8.1 – Seguimiento, medición, análisis y evaluación</t>
  </si>
  <si>
    <t>¿Es posible reconstruir integralmente un servicio desde la solicitud hasta su cierre, incluyendo clientes, personal, embarcaciones, horarios, controles y registros?</t>
  </si>
  <si>
    <t>La muestra MAPLE WISDOM permitió reconstruir la solicitud de LBH, la facturación a Bunge S.A., el terminal Puerto Drummond, las embarcaciones Voyager, Arco, Merlina y Mística, el piloto de BAUPRES José Luis Lara Parra, los patrones, auxiliares y amarradores, las maniobras, horarios, preoperacionales, bitácoras y reporte F-OP-02 entre el 23 y el 25/04/2026. La trazabilidad mediante Synergy y registros físicos constituye una fortaleza destacada del proceso.</t>
  </si>
  <si>
    <t>Norma BASC 6.1, 7.2.4 y 9.2</t>
  </si>
  <si>
    <t>Norma BASC 6.1 – Gestión del riesgo
Norma BASC 7.2.4 – Control de registros
Norma BASC 9.2 – No conformidad</t>
  </si>
  <si>
    <t>¿Las novedades, fallas, retrasos, incidentes o condiciones inseguras se registran, comunican y tratan oportunamente?</t>
  </si>
  <si>
    <t>Los formatos F-OP-24 y F-OP-02 contienen espacios para observaciones, reporte de daños y novedades. El Manual identifica como fuentes para mantenimiento correctivo el flujo K05 de chequeo diario, el Reporte Diario de Operaciones F-OP-02, inspecciones de seguridad, reportes de accidentes e incidentes, quejas y hallazgos de auditoría. En la muestra MAPLE WISDOM no se registraron novedades operativas.</t>
  </si>
  <si>
    <t>¿El personal operativo conoce los canales y responsabilidades para informar actividades sospechosas, intentos de contaminación, extorsión, soborno, sabotaje o presencia de elementos no autorizados?</t>
  </si>
  <si>
    <t>El Manual M-PRG-01 identifica el Procedimiento de Identificación e Información de Incidentes Sospechosos P-GR-03, el Procedimiento de Reporte e Investigación de Accidentes, Incidentes y Situaciones Sospechosas P-GR-04 y el Directorio para Emergencias F-GR-04. El Director de Seguridad se encuentra disponible 24 horas y los patrones cuentan con celular y radio portátil para reportar eventos.</t>
  </si>
  <si>
    <t>¿Solo personal autorizado participa en las maniobras, abordajes, traslados y actividades de amarre o desamarre?</t>
  </si>
  <si>
    <t>La programación F-OP-11, las bitácoras y el reporte de operación identificaron nominalmente a patrones, auxiliares y amarradores participantes. También se incluyen verificación del personal y pertenencias antes de embarcar, vigilancia en el área marina y controles adicionales de las instalaciones portuarias. Se  conserva la trazabilidad uniforme del acceso de pilotos, contratistas y terceros en la bitácora del vigilante los días 23 y 25 de abril de 2026.</t>
  </si>
  <si>
    <t>Norma BASC 7.1.3 y 8.1</t>
  </si>
  <si>
    <t>Norma BASC 7.1.3 – Infraestructura
Norma BASC 8.1 – Seguimiento, medición, análisis y evaluación</t>
  </si>
  <si>
    <t>¿Operaciones verifica la disponibilidad y condición de las embarcaciones y comunica las fallas a Mantenimiento antes de asignarlas?</t>
  </si>
  <si>
    <t>La Hoja2 de las notas documenta la trazabilidad de Voyager CP-04-1423 y Merlina CP-04-1138, embarcaciones que participaron en la operación. Voyager contó con mantenimientos semanales del 18 y 24/04/2026 ejecutados por Joel de Jesús Guzmán y revisión mensual del 18/04/2026 sobre GPS, AIS, ecosonda, interruptores master y luces. Merlina contó con mantenimiento del 21/04/2026, incluyendo verificación del impeller del water jet y limpieza de bornes y batería, ejecutado por Catalino Antonio García. Se verificó el Plan Maestro F-MTO-04, versión 06, fecha 17/01/2025.</t>
  </si>
  <si>
    <t>Norma BASC 7.2.4 / Estándar 6.0.2, 5.1 y 5.2</t>
  </si>
  <si>
    <t>Norma BASC 7.2.4 – Control de registros
Estándar 6.0.2, 5.1 – Protección de la información de los asociados de negocio
Estándar 6.0.2, 5.2 – Seguridad informática</t>
  </si>
  <si>
    <t>¿La información de naves, horarios, rutas, personal, clientes y programación se protege contra divulgación, alteración o pérdida?</t>
  </si>
  <si>
    <t>El Manual establece Política de Protección de Datos, Política de Seguridad Informática, cláusulas de confidencialidad, accesos con clave personal, antivirus, copias semanales, servidor y respaldo externo. Synergy es el medio oficial de publicación y limita el acceso según usuario. La matriz de riesgos de Operaciones incluye pérdida de confidencialidad y riesgos informáticos asociados a acceso a aplicaciones y falta de copias de respaldo.</t>
  </si>
  <si>
    <t>Norma BASC 7.2.3 – Control de documentos
Norma BASC 7.2.4 – Control de registros
Estándar 6.0.2, 5.1 – Protección de la información de los asociados de negocio</t>
  </si>
  <si>
    <t>Norma BASC 6.1 / Estándar 6.0.2, 4.1, 4.2 y 5.1</t>
  </si>
  <si>
    <t>Norma BASC 6.1 – Gestión del riesgo
Estándar 6.0.2, 4.1 – Control de acceso
Estándar 6.0.2, 4.2 – Seguridad física
Estándar 6.0.2, 5.1 – Protección de la información de los asociados de negocio</t>
  </si>
  <si>
    <t>¿La matriz de riesgos identifica de manera completa los riesgos de protección aplicables al proceso de Operaciones de Transporte, Amarre y Desamarre?</t>
  </si>
  <si>
    <t>La Matriz de Gestión de Riesgos de Protección, consultada el 06/07/2026, contiene diez riesgos específicos del proceso: extorsión, secuestro, corrupción y soborno, riesgo informático por acceso a bases de datos y aplicaciones, riesgo informático por falta de backup, atraco-robo de combustible, narcotráfico, sabotaje, pérdida de información y proliferación de armas. La matriz relaciona actividad, descripción, cargos expuestos, controles, consecuencias, valoración inherente, tratamiento, valoración residual y política de manejo.</t>
  </si>
  <si>
    <t>¿Los controles frente al riesgo de EXTORSIÓN son conocidos, ejecutados y acordes con la exposición del personal operativo?</t>
  </si>
  <si>
    <t>Riesgo EXTORSIÓN, flujo 1001400, modificado el 18/09/2024. Aplica al Director de Operaciones, patrones, auxiliares y amarradores, con 40 personas expuestas, ante amenazas para obligarlos a facilitar ilícitos. Valoración inherente: impacto 4,7; probabilidad 2; calificación 9,4, nivel Medio. Controles: procedimiento de reporte de condiciones sospechosas, seguimiento de comportamientos, estudios de seguridad, charlas con Policía, CCTV, control de acceso, seguimiento de desplazamientos, GPS, preoperacionales y canales de comunicación. Residual: impacto 4,7; probabilidad 1; calificación 4,7, nivel Bajo; política: mantener abiertos los canales de comunicación; aceptable y sin plan de mejora.</t>
  </si>
  <si>
    <t>¿Los controles frente al riesgo de SECUESTRO cubren los desplazamientos del personal y la prestación de servicios en el área marina?</t>
  </si>
  <si>
    <t>Riesgo SECUESTRO, flujo 1001401, modificado el 18/09/2024. Aplica al Director de Operaciones, patrones, auxiliares y amarradores, con 40 expuestos. Actividad: desplazamientos hacia y desde la empresa y durante los servicios. Valoración inherente: impacto 4,7; probabilidad 2; calificación 9,4, nivel Medio. Los controles incluyen estudios de seguridad, seguimiento aleatorio a desplazamientos, seminarios, charlas, CCTV, comunicaciones y reporte de eventos. Residual: impacto 4,7; probabilidad 1; calificación 4,7, nivel Bajo; política: seguimiento aleatorio en los desplazamientos; aceptable, sin plan.</t>
  </si>
  <si>
    <t>Norma BASC 6.1 / Estándar 6.0.2, 3.2</t>
  </si>
  <si>
    <t>Norma BASC 6.1 – Gestión del riesgo
Estándar 6.0.2, 3.2 – Inducción, entrenamiento y capacitación</t>
  </si>
  <si>
    <t>¿Los controles frente al riesgo de CORRUPCIÓN Y SOBORNO cubren trámites ante autoridades, decisiones operativas y posibles ofrecimientos indebidos?</t>
  </si>
  <si>
    <t>Riesgo CORRUPCIÓN Y SOBORNO, flujo 1001403, modificado el 18/09/2024. Aplica al Director de Operaciones, Coordinador de Operaciones, Mantenimiento y Seguridad, patrones, auxiliares y amarradores, con 41 expuestos. Actividad: trámites ante entidades de control gubernamental. Valoración inherente: impacto 3,8; probabilidad 1; calificación 3,8, nivel Bajo. La matriz registra políticas, Código de Ética, programa de riesgo de corrupción y soborno, controles de selección, auditorías, capacitación y canales de reporte. El riesgo residual se registró Bajo y aceptable, sin plan de mejora.</t>
  </si>
  <si>
    <t>Norma BASC 6.1 y 7.1.3 / Estándar 6.0.2, 5.1 y 5.2</t>
  </si>
  <si>
    <t>Norma BASC 6.1 – Gestión del riesgo
Norma BASC 7.1.3 – Infraestructura
Estándar 6.0.2, 5.1 – Protección de la información de los asociados de negocio
Estándar 6.0.2, 5.2 – Seguridad informática</t>
  </si>
  <si>
    <t>¿El acceso a bases de datos, software y aplicaciones operativas se encuentra restringido y controlado según los cargos autorizados?</t>
  </si>
  <si>
    <t>Riesgo INFORMÁTICO – acceso a bases de datos y aplicaciones, flujo 1001426, modificado el 18/09/2024. Aplica al Director de Operaciones, con dos personas expuestas. Valoración inherente: impacto 1,8; probabilidad 2; calificación 3,6, nivel Bajo. Los controles incluyen usuarios y claves personales, permisos, antivirus, administración de software y respaldo. El riesgo residual fue clasificado Bajo y aceptable, sin plan de mejora.</t>
  </si>
  <si>
    <t>Norma BASC 6.1, 7.1.3 y 7.2.4 / Estándar 6.0.2, 5.1 y 5.2</t>
  </si>
  <si>
    <t>Norma BASC 6.1 – Gestión del riesgo
Norma BASC 7.1.3 – Infraestructura
Norma BASC 7.2.4 – Control de registros
Estándar 6.0.2, 5.1 – Protección de la información de los asociados de negocio
Estándar 6.0.2, 5.2 – Seguridad informática</t>
  </si>
  <si>
    <t>¿La información digital y multimedia del proceso cuenta con respaldos suficientes y se verifica la recuperación de la información?</t>
  </si>
  <si>
    <t>Riesgo INFORMÁTICO – falta de backup, flujo 1001429, modificado el 18/09/2024. Aplica al Director de Operaciones, patrones, auxiliares y amarradores, con 40 expuestos. Valoración inherente: impacto 3,5; probabilidad 3; calificación 10,5, nivel Medio. Controles: antivirus, Synergy, servidor, disco duro de respaldo semanal, archivo físico y capacitación sobre manejo y respaldo de información. Residual: impacto 2,6; probabilidad 1; calificación 2,6, nivel Bajo; aceptable y sin plan de mejora.</t>
  </si>
  <si>
    <t>Norma BASC 6.1 – Gestión del riesgo
Norma BASC 8.1 – Seguimiento, medición, análisis y evaluación</t>
  </si>
  <si>
    <t>¿El aprovisionamiento de combustible en Puerto Ébano cuenta con controles de recepción, consumo, vigilancia, inspección y trazabilidad?</t>
  </si>
  <si>
    <t>Riesgo ATRACO-ROBO, flujo 1488196, modificado el 30/06/2026. Aplica al Director de Operaciones, amarradores, patrones y auxiliares, con 19 expuestos. Actividad: aprovisionamiento de combustible en Puerto Ébano. Valoración inherente: impacto 2,3; probabilidad 2; calificación 4,6, nivel Bajo. Controles: inspección visual del vigilante, Dirección de Operaciones y DPA; CCTV; soportes de cantidades recibidas; horómetros; flujo Synergy de toma de combustible; revisión por Compras; procedimientos de suministro; reporte de operación e inspecciones. La matriz indica que se lleva un indicador y se analiza mensualmente. Residual: impacto 1,7; probabilidad 2; calificación 3,4, nivel Bajo; sin plan de mejora.</t>
  </si>
  <si>
    <t>Norma BASC 6.1 y 7.1.3 / Estándar 6.0.2, 4.1 y 4.2</t>
  </si>
  <si>
    <t>Norma BASC 6.1 – Gestión del riesgo
Norma BASC 7.1.3 – Infraestructura
Estándar 6.0.2, 4.1 – Control de acceso
Estándar 6.0.2, 4.2 – Seguridad física</t>
  </si>
  <si>
    <t>¿Los controles frente a SABOTAJE previenen la manipulación intencional de embarcaciones, herramientas, equipos de seguridad, comunicaciones y emergencia?</t>
  </si>
  <si>
    <t>Riesgo SABOTAJE, flujo 1488502, modificado el 30/06/2026. Aplica al Director de Operaciones, patrones, auxiliares y amarradores, con 40 expuestos. Valoración inherente: impacto 3,5; probabilidad 1; calificación 3,5, nivel Bajo. Controles: reporte de actividades sospechosas, estudios de seguridad, inspecciones de Seguridad y Operaciones, mantenimiento preventivo en Synergy, CCTV, control de acceso, preoperacionales, pruebas después de mantenimiento y capacitación para verificar funcionalidad. Residual: impacto 2,7; probabilidad 1; calificación 2,7, nivel Bajo; sin plan de mejora.</t>
  </si>
  <si>
    <t>Norma BASC 6.1 – Gestión del riesgo
Norma BASC 7.2.4 – Control de registros
Estándar 6.0.2, 5.1 – Protección de la información de los asociados de negocio
Estándar 6.0.2, 5.2 – Seguridad informática</t>
  </si>
  <si>
    <t>¿Los controles frente a PÉRDIDA DE INFORMACIÓN protegen la confidencialidad de la programación, clientes, personal, autoridades y servicios?</t>
  </si>
  <si>
    <t>Riesgo PÉRDIDA DE INFORMACIÓN, flujo 1488646, modificado el 01/07/2026. Aplica al Director de Operaciones, patrones, auxiliares y amarradores portuarios, con 38 expuestos. Valoración inherente: impacto 2,8; probabilidad 2; calificación 5,6, nivel Medio. Controles: políticas de datos y seguridad informática, aviso de privacidad, cláusulas de confidencialidad, acuerdos de seguridad, control de acceso, gestión documental, auditorías, indicador de salida no conforme, pruebas de vulnerabilidad, capacitación y reporte. Residual: impacto 2,8; probabilidad 1; calificación 2,8, nivel Bajo; sin plan de mejora.</t>
  </si>
  <si>
    <t>¿Los controles frente a PROLIFERACIÓN DE ARMAS previenen el transporte de armas o elementos de destrucción masiva hacia buques de tráfico internacional?</t>
  </si>
  <si>
    <t>Riesgo PROLIFERACIÓN DE ARMAS, flujo 1488649, modificado el 30/06/2026. Aplica al Director de Operaciones, patrones, auxiliares y amarradores, con 40 expuestos. Valoración inherente: impacto 5; probabilidad 2; calificación 10, nivel Medio. Controles: verificación de paquetes, vehículos y personas; controles portuarios; seguimiento GPS; procedimientos de acceso; inspecciones preoperativas; CCTV; estudios de seguridad y capacitación. Residual: impacto 3,8; probabilidad 1; calificación 3,8, nivel Bajo; sin plan de mejora.</t>
  </si>
  <si>
    <t>¿La matriz de riesgos se encuentra completamente diligenciada y justifica la aceptación de los riesgos residuales y la decisión de no formular planes de mejora?</t>
  </si>
  <si>
    <t>Se evidenció que la matriz de riesgos de Gestión de Operaciones identifica los riesgos de atraco o robo, narcotráfico, sabotaje, pérdida de información y proliferación de armas, e incluye valoración inherente, controles, valoración residual y determinación sobre la necesidad de planes de mejora. El tratamiento específico del riesgo de narcotráfico y su nivel residual se encuentra evaluado en el hallazgo correspondiente del proceso; por ello, este ítem no se mantiene como observación independiente.</t>
  </si>
  <si>
    <t>Norma BASC 8.1</t>
  </si>
  <si>
    <t>Norma BASC 8.1 – Seguimiento, medición, análisis y evaluación</t>
  </si>
  <si>
    <t>¿Los resultados de los indicadores se analizan de acuerdo con su periodicidad y generan acciones cuando no se alcanzan las metas?</t>
  </si>
  <si>
    <t>El Manual establece medición en Synergy y presentación semestral del informe del proceso en la Revisión Gerencial. La matriz de riesgos del combustible señala análisis mensual del indicador. Debe conservarse el análisis de tendencia, explicación del resultado, riesgos materializados, eficacia de controles y acciones frente a desviaciones.</t>
  </si>
  <si>
    <t>Estándar Internacional de Seguridad BASC 6.0.2, 2.1</t>
  </si>
  <si>
    <t>Estándar 6.0.2, 2.1 – Parámetros y criterios aplicables a los procesos definidos en el alcance</t>
  </si>
  <si>
    <t>¿El numeral 2.1 del Estándar 6.0.2 es aplicable al alcance del SGCS BASC de Marítimos Arboleda?</t>
  </si>
  <si>
    <t>EXCLUIDO (NO APLICA): El Manual del Sistema de Gestión Integrado M-PRG-01 establece expresamente este numeral como no aplicable al alcance del SGCS BASC de Marítimos Arboleda. La auditoría reconoce la exclusión definida y justificada por la organización y no evalúa el numeral como requisito aplicable.</t>
  </si>
  <si>
    <t>Estándar Internacional de Seguridad BASC 6.0.2, 2.2</t>
  </si>
  <si>
    <t>Estándar 6.0.2, 2.2 – Procesamiento de información y documentos de la carga</t>
  </si>
  <si>
    <t>¿El requisito relacionado con el procesamiento de información y documentos de la carga es aplicable al alcance de Marítimos Arboleda?</t>
  </si>
  <si>
    <t>EXCLUIDO (NO APLICA): Marítimos Arboleda presta servicios de transporte marítimo de pilotos prácticos y personal, traslado de materiales de apoyo y maniobras de amarre y desamarre. No procesa, modifica, transmite ni controla documentación de carga dentro del alcance del SGCS BASC.</t>
  </si>
  <si>
    <t>Estándar Internacional de Seguridad BASC 6.0.2, 2.3</t>
  </si>
  <si>
    <t>Estándar 6.0.2, 2.3 – Novedades con la carga</t>
  </si>
  <si>
    <t>¿El requisito relacionado con discrepancias, faltantes, sobrantes o novedades de la carga es aplicable al alcance de Marítimos Arboleda?</t>
  </si>
  <si>
    <t>EXCLUIDO (NO APLICA): La organización no recibe, inspecciona, custodia, consolida, desconsolida, carga, descarga ni controla mercancías; por tanto, no tiene responsabilidad sobre discrepancias o novedades de la carga dentro del alcance auditado.</t>
  </si>
  <si>
    <t>Estándar Internacional de Seguridad BASC 6.0.2, 2.4</t>
  </si>
  <si>
    <t>Estándar 6.0.2, 2.4 – Comunicación de actividades sospechosas o eventos críticos</t>
  </si>
  <si>
    <t>¿El numeral 2.4 del Estándar 6.0.2 es aplicable al alcance del SGCS BASC de Marítimos Arboleda?</t>
  </si>
  <si>
    <t>APLICABLE Y CONFORME: Durante la auditoría se evidenciaron mecanismos para reportar actividades sospechosas, novedades y eventos críticos, realizar su escalamiento a los responsables de seguridad y activar las acciones de respuesta correspondientes. Por lo tanto, el numeral 2.4 guarda relación directa con el alcance del SGCS BASC y no debe mantenerse como requisito excluido.</t>
  </si>
  <si>
    <t>Estándar Internacional de Seguridad BASC 6.0.2, 2.5</t>
  </si>
  <si>
    <t>Estándar 6.0.2, 2.5 – Controles en los procesos operativos no relacionados con la carga</t>
  </si>
  <si>
    <t>¿El numeral 2.5 del Estándar 6.0.2 es aplicable al alcance del SGCS BASC de Marítimos Arboleda?</t>
  </si>
  <si>
    <t>APLICABLE Y CONFORME: Se evidenciaron controles aplicados a los procesos operativos no relacionados con la carga, entre ellos inspecciones preoperacionales de embarcaciones, controles de acceso, verificación de personas, vehículos, paquetes y pertenencias, seguimiento mediante GPS y CCTV, mantenimiento preventivo, reporte de novedades y controles frente a riesgos de seguridad. Por lo tanto, el numeral 2.5 guarda relación directa con el alcance del SGCS BASC y no debe mantenerse como requisito excluido.</t>
  </si>
  <si>
    <t>Norma BASC 4.4 y 7.2.1 / Estándar 6.0.2, 2.1 y 4.1</t>
  </si>
  <si>
    <t>Norma BASC 4.4 – Enfoque de procesos
Norma BASC 7.2.1 – Información documentada: generalidades
Estándar 6.0.2, 2.1 – Gestión del riesgo
Estándar 6.0.2, 4.1 – Control de acceso</t>
  </si>
  <si>
    <t>¿El proceso se encuentra caracterizado y define objetivo, alcance, responsables, entradas, actividades, riesgos, controles, salidas, recursos e indicadores?</t>
  </si>
  <si>
    <t>Se evidenció la Caracterización de Administración del Riesgo y Seguridad CA-GROP-01, versión 03, fecha 26/07/2023. El  proceso vela por la seguridad e integridad de las operaciones y las instalaciones y administra los riesgos operacionales y de protección mediante el procedimiento P-GROP-01.</t>
  </si>
  <si>
    <t>Norma BASC 5.4 y 7.1.2 / Estándar 6.0.2, 2.1 y 4.1</t>
  </si>
  <si>
    <t>Norma BASC 5.4 – Responsabilidad y autoridad en la organización
Norma BASC 7.1.2 – Recurso humano
Estándar 6.0.2, 2.1 – Responsables de la gestión del riesgo
Estándar 6.0.2, 4.1 – Responsables del control de acceso</t>
  </si>
  <si>
    <t>¿La estructura de seguridad identifica al Jefe de Seguridad General, al Director de Seguridad y DPA y al Asistente de Seguridad y DPA, con autoridad y responsabilidades diferenciadas?</t>
  </si>
  <si>
    <t>Durante la auditoría se identificaron como responsables del proceso al Capitán José Luis Lara Parra, Jefe de Seguridad General; Juan Pablo Martínez Rico, Director de Seguridad y DPA; y Cristian Alexis Figueroa Osorio, Asistente de Seguridad y DPA. El Manual del SGI y los manuales de funciones describen responsabilidades relacionadas con el SGCS BASC, la protección de las instalaciones, la gestión de riesgos, la atención de eventos y el apoyo al DPA.</t>
  </si>
  <si>
    <t>Norma BASC 5.4 – Responsabilidad y autoridad en la organización
Norma BASC 7.2.4 – Control de registros
Estándar 6.0.2, 2.1 – Asignación de responsabilidades para la gestión del riesgo</t>
  </si>
  <si>
    <t>Norma BASC 7.3 – Toma de conciencia.
Norma BASC 8.1 – Seguimiento, medición, análisis y evaluación.
Estándar 6.0.2, 3.2.1 – Programas de prevención, formación y concientización:
Prevención de delitos relacionados con el comercio internacional.
Prevención de adicciones.
Responsabilidad social empresarial.
Prevención del riesgo de corrupción y soborno.</t>
  </si>
  <si>
    <t>Norma BASC 6.1 – Gestión del riesgo
Norma BASC 8.1 – Seguimiento, medición, análisis y evaluación
Norma BASC 9.1 – Mejora</t>
  </si>
  <si>
    <t>Norma BASC 5.4 y 7.1.2 / Estándar 6.0.2, 2.1 y 3.2</t>
  </si>
  <si>
    <t>Norma BASC 5.4 – Responsabilidad y autoridad en la organización
Norma BASC 7.1.2 – Recurso humano
Estándar 6.0.2, 2.1 – Competencia de los responsables de la gestión del riesgo
Estándar 6.0.2, 3.2 – Inducción, entrenamiento y capacitación</t>
  </si>
  <si>
    <t>¿El Director de Seguridad y DPA cuenta con perfil, experiencia, formación, inducción y acciones para cerrar las brechas identificadas?</t>
  </si>
  <si>
    <t>Juan Pablo Martínez Rico ingresó al cargo de Director de Seguridad y DPA el 29/05/2026. Se evidenció cumplimiento de los requisitos de educación y experiencia, estudio de seguridad favorable, prueba de confiabilidad y controles preempleo. Las formaciones pendientes se gestionan mediante el flujo de no conformidad N.° 145903, detectado el 15/05/2026 y con plazo hasta el 05/10/2026. Al momento de la auditoría, la acción se encontraba abierta dentro del plazo establecido.</t>
  </si>
  <si>
    <t>Norma BASC 5.4, 7.1.2 y 7.2.4 / Estándar 6.0.2, 2.1</t>
  </si>
  <si>
    <t>Norma BASC 5.4 – Responsabilidad y autoridad en la organización
Norma BASC 7.1.2 – Recurso humano
Norma BASC 7.2.4 – Control de registros
Estándar 6.0.2, 2.1 – Responsabilidades de apoyo a la gestión del riesgo</t>
  </si>
  <si>
    <t>¿El Asistente de Seguridad y DPA participa en la actualización, aprobación y seguimiento de la matriz de riesgos y los controles del proceso?</t>
  </si>
  <si>
    <t>La Matriz de Gestión de Riesgos de Protección registra como cargos expuestos y responsables al Director de Seguridad–DPA y al Asistente DPA. En los seis riesgos del proceso se evidenció aprobación de las acciones del trabajador por Cristian Alexis Figueroa Osorio, Asistente de Seguridad DPA, el 03/07/2026.</t>
  </si>
  <si>
    <t>Norma BASC 6.1 y 7.2.1 / Estándar 6.0.2, 2.1</t>
  </si>
  <si>
    <t>Norma BASC 6.1 – Gestión del riesgo
Norma BASC 7.2.1 – Información documentada: generalidades
Estándar 6.0.2, 2.1 – Metodología para identificar, analizar, evaluar y tratar los riesgos</t>
  </si>
  <si>
    <t>¿La organización dispone de una metodología documentada para identificar, analizar, evaluar, tratar, monitorear y comunicar los riesgos de protección?</t>
  </si>
  <si>
    <t>El Manual del SGI establece que el contexto, las partes interesadas y los cambios constituyen entradas para la gestión del riesgo. Los riesgos operacionales y de protección se gestionan mediante el Procedimiento de Gestión del Riesgo P-GROP-01, se registran en Synergy y se consolidan en la Matriz de Gestión de Riesgos de Protección. La matriz incluye actividad, descripción, cargos expuestos, controles, consecuencias, valoración inherente, tratamiento, riesgo residual y política de manejo.</t>
  </si>
  <si>
    <t>Norma BASC 6.1 – Gestión del riesgo
Norma BASC 8.1 – Seguimiento, medición, análisis y evaluación
Estándar 6.0.2, 2.1 – Identificación y valoración integral de riesgos</t>
  </si>
  <si>
    <t>Norma BASC 6.1 / Estándar 6.0.2, 2.1, 4.1 y 4.2</t>
  </si>
  <si>
    <t>Norma BASC 6.1 – Gestión del riesgo
Estándar 6.0.2, 2.1 – Tratamiento de riesgos
Estándar 6.0.2, 4.1 – Control de acceso
Estándar 6.0.2, 4.2 – Seguridad física</t>
  </si>
  <si>
    <t>¿El riesgo de SABOTAJE contiene controles acordes con las instalaciones, embarcaciones, equipos e información crítica?</t>
  </si>
  <si>
    <t>Riesgo SABOTAJE, flujo 1491567, modificado el 03/07/2026. Expuestos: Director de Seguridad–DPA y Asistente DPA. Riesgo inherente: impacto 4,3, probabilidad 5, calificación 21,5, nivel Alto. Controles: reporte de condiciones sospechosas, estudios de seguridad, inspecciones de instalaciones y embarcaciones, verificaciones de Operaciones, mantenimiento preventivo en Synergy, CCTV en tierra y embarcaciones, control de accesos, programas de prevención, preoperacionales y pruebas posteriores al mantenimiento. Riesgo residual: impacto 3, probabilidad 1, calificación 3, nivel Bajo. Política: continuar con los controles existentes.</t>
  </si>
  <si>
    <t>Norma BASC 6.1 / Estándar 6.0.2, 2.1 y 4.1</t>
  </si>
  <si>
    <t>Norma BASC 6.1 – Gestión del riesgo
Estándar 6.0.2, 2.1 – Tratamiento de riesgos
Estándar 6.0.2, 4.1 – Control de acceso</t>
  </si>
  <si>
    <t>¿El riesgo de ACCESO NO AUTORIZADO contempla controles físicos, tecnológicos y humanos?</t>
  </si>
  <si>
    <t>Riesgo ACCESO NO AUTORIZADO, flujo 1491600, modificado el 03/07/2026. Riesgo inherente: impacto 3,8, probabilidad 2, calificación 7,6, nivel Medio. Controles: identificación de áreas críticas, señalización, reporte de condiciones sospechosas, estudios de seguridad, procedimiento de control de acceso y CCTV. Riesgo residual: impacto 3,8, probabilidad 1, calificación 3,8, nivel Bajo. La matriz establece capacitación, inspecciones y pruebas de la capa tecnológica de seguridad.</t>
  </si>
  <si>
    <t>Norma BASC 6.1 / Estándar 6.0.2, 2.1, 2.4 y 4.1</t>
  </si>
  <si>
    <t>Norma BASC 6.1 – Gestión del riesgo
Estándar 6.0.2, 2.1 – Tratamiento de riesgos
Estándar 6.0.2, 2.4 – Comunicación de actividades sospechosas o eventos críticos
Estándar 6.0.2, 4.1 – Control de acceso</t>
  </si>
  <si>
    <t>¿El riesgo de INGRESO DE ELEMENTOS ILÍCITOS contempla controles para personas, vehículos, documentos, paquetes y objetos sospechosos?</t>
  </si>
  <si>
    <t>Riesgo INGRESO DE ELEMENTOS ILÍCITOS, flujo 1491608, modificado el 03/07/2026. Riesgo inherente: impacto 4,3, probabilidad 2, calificación 8,6, nivel Medio. Controles: inspección visual, control de paquetes, protocolos de ingreso, reporte de objetos sospechosos, sensibilización BASC, comunicación con autoridades, CCTV y verificación física de personas y vehículos. Riesgo residual: impacto 4,3, probabilidad 1, calificación 4,3, nivel Bajo.</t>
  </si>
  <si>
    <t>Norma BASC 6.1 / Estándar 6.0.2, 2.1 y 2.4</t>
  </si>
  <si>
    <t>Norma BASC 6.1 – Gestión del riesgo
Estándar 6.0.2, 2.1 – Tratamiento de riesgos
Estándar 6.0.2, 2.4 – Comunicación de actividades sospechosas o eventos críticos</t>
  </si>
  <si>
    <t>¿El riesgo de EXTORSIÓN contempla canales de reporte, actuación, protección de información y contacto con autoridades?</t>
  </si>
  <si>
    <t>Riesgo EXTORSIÓN, flujo 1491620, modificado el 03/07/2026. Riesgo inherente: impacto 4,3, probabilidad 2, calificación 8,6, nivel Medio. Controles: canal de reporte interno, protocolo ante amenazas, capacitación en señales de alerta, denuncia a autoridades, control de información sensible, validación de clientes y comunicación inmediata a la Gerencia. Riesgo residual: impacto 3, probabilidad 1, calificación 3, nivel Bajo.</t>
  </si>
  <si>
    <t>Norma BASC 6.1 y 8.1 / Estándar 6.0.2, 2.1 y 2.4</t>
  </si>
  <si>
    <t>Norma BASC 6.1 – Gestión del riesgo
Norma BASC 8.1 – Seguimiento, medición, análisis y evaluación
Estándar 6.0.2, 2.1 – Tratamiento de riesgos
Estándar 6.0.2, 2.4 – Respuesta ante eventos críticos</t>
  </si>
  <si>
    <t>¿El riesgo de FALLAS EN LA RESPUESTA ANTE EVENTOS contempla procedimientos, roles, directorio, simulacros, investigación y acciones?</t>
  </si>
  <si>
    <t>Riesgo FALLAS EN LA RESPUESTA ANTE EVENTOS, flujo 1491655, modificado el 03/07/2026. Riesgo inherente: impacto 3,1, probabilidad 2, calificación 6,2, nivel Medio. Controles: procedimientos de respuesta, roles definidos, directorio de emergencias, reporte e investigación de incidentes, simulacros y acciones correctivas. Riesgo residual: impacto 3, probabilidad 1, calificación 3, nivel Bajo.</t>
  </si>
  <si>
    <t>Norma BASC 6.1 y 7.1.3 / Estándar 6.0.2, 2.1 y 4.2</t>
  </si>
  <si>
    <t>Norma BASC 6.1 – Gestión del riesgo
Norma BASC 7.1.3 – Infraestructura
Estándar 6.0.2, 2.1 – Tratamiento de riesgos
Estándar 6.0.2, 4.2 – Seguridad física</t>
  </si>
  <si>
    <t>¿El riesgo de FALLAS EN LA INFRAESTRUCTURA FÍSICA contempla cerramientos, puertas, ventanas, cerraduras, cámaras, iluminación y controles de acceso?</t>
  </si>
  <si>
    <t>Riesgo FALLAS EN LA INFRAESTRUCTURA FÍSICA DE SEGURIDAD, flujo 1491656, modificado el 03/07/2026. Riesgo inherente: impacto 3,1, probabilidad 2, calificación 6,2, nivel Medio. La descripción incluye cerramientos, puertas, ventanas, cerraduras, cámaras, iluminación, controles de acceso y áreas restringidas. Riesgo residual: impacto 3, probabilidad 1, calificación 3, nivel Bajo.</t>
  </si>
  <si>
    <t>Norma BASC 6.1 – Gestión del riesgo
Norma BASC 8.1 – Seguimiento, medición, análisis y evaluación
Estándar 6.0.2, 2.1 – Aceptación y seguimiento del riesgo residual</t>
  </si>
  <si>
    <t>¿La aceptación de los riesgos residuales y la decisión de no formular planes adicionales se encuentran justificadas y aprobadas?</t>
  </si>
  <si>
    <t>Se evidenció que los seis riesgos del proceso presentan valoración residual en nivel Bajo, política de manejo y determinación de no requerir plan de mejora, de acuerdo con la metodología de gestión de riesgos aplicada por la organización. Con base en la validación final de la auditoría, el requisito se clasifica como conforme.</t>
  </si>
  <si>
    <t>Norma BASC 6.3 – Gestión del cambio
Norma BASC 8.1 – Seguimiento, medición, análisis y evaluación
Estándar 6.0.2, 2.1 – Revisión de riesgos ante cambios
Estándar 6.0.2, 4.1 – Cambios en los controles de acceso</t>
  </si>
  <si>
    <t>Norma BASC 7.2.1 y 7.2.4 / Estándar 6.0.2, 4.1</t>
  </si>
  <si>
    <t>Norma BASC 7.2.1 – Información documentada: generalidades
Norma BASC 7.2.4 – Control de registros
Estándar 6.0.2, 4.1 – Procedimiento de control de acceso</t>
  </si>
  <si>
    <t>¿El control de acceso se encuentra documentado en un procedimiento vigente y disponible?</t>
  </si>
  <si>
    <t>Se evidenció el Procedimiento de control de acceso a instalaciones P-GROP-03, versión 06, de diciembre de 2024. El procedimiento se complementa con el sistema SPC, vigilancia privada, cámaras, videoporteros, cerraduras, llaves y autorizaciones de ingreso.</t>
  </si>
  <si>
    <t>Norma BASC 6.1 – Gestión del riesgo
Norma BASC 7.1.3 – Infraestructura
Norma BASC 8.1 – Seguimiento, medición, análisis y evaluación
Estándar 6.0.2, 4.1 – Control de acceso por roles</t>
  </si>
  <si>
    <t>Norma BASC 6.1 y 8.1 / Estándar 6.0.2, 4.1</t>
  </si>
  <si>
    <t>Norma BASC 6.1 – Gestión del riesgo
Norma BASC 8.1 – Seguimiento, medición, análisis y evaluación
Estándar 6.0.2, 4.1 – Control de acceso de pilotos y contratistas</t>
  </si>
  <si>
    <t>¿El acceso dell personal conserva autorización previa, identidad, vigencia de credenciales, hora de ingreso y salida y operación asignada?</t>
  </si>
  <si>
    <t>Durante el ejercicio de trazabilidad de la operación asociada al buque MAPLE WISDOM, se evidenció la aplicación de controles de acceso y la identificación del personal participante en las maniobras. La trazabilidad permitió relacionar la autorización de ingreso, la identidad, el vínculo con la operación, la actividad ejecutada y los registros operacionales correspondientes.
Entre las personas verificadas se encontraron:
José Luis Lara Parra, piloto de BAUPRES.
Henry Moreno, patrón.
Sandro Paz, auxiliar.
Edwin Núñez, patrón.
Cristian Santander, auxiliar.
José Charris, patrón.
Víctor Peña, patrón.
Nelson Larios, maquinista.
Ezequiel Thomas, José Pérez, Sebastián Rodríguez, Farith Constante, Jhonatan Guerrero y Deimer Mejía, amarradores.
Smith Meriño, Juan Grazziany y Elin Escobar, participantes en la operación de traslado de amarradores.
Los registros revisados permitieron identificar el personal autorizado, su función dentro de la maniobra y la operación que justificaba su ingreso y permanencia, manteniendo la trazabilidad entre el control de acceso y la prestación del servicio marítimo.</t>
  </si>
  <si>
    <t>Norma BASC 6.1 – Gestión del riesgo
Norma BASC 8.1 – Seguimiento, medición, análisis y evaluación
Estándar 6.0.2, 4.1 – Control de visitantes y terceros</t>
  </si>
  <si>
    <t>¿Los visitantes y terceros ingresan con autorización previa, identificación, registro y acompañamiento según el área visitada?</t>
  </si>
  <si>
    <t>Se evidenció que el ingreso de visitantes requiere autorización previa y verificación por vigilancia. Los controles se complementan con identificación, registro, restricciones de acceso, cámaras y acompañamiento cuando se accede a áreas operativas o críticas.</t>
  </si>
  <si>
    <t>Norma BASC 6.1, 7.2.4 y 8.1 / Estándar 6.0.2, 4.1 y 4.2.3</t>
  </si>
  <si>
    <t>Norma BASC 6.1 – Gestión del riesgo
Norma BASC 7.2.4 – Control de registros
Norma BASC 8.1 – Seguimiento, medición, análisis y evaluación
Estándar 6.0.2, 4.1 – Control de acceso vehicular
Estándar 6.0.2, 4.2.3 – Inspecciones de seguridad</t>
  </si>
  <si>
    <t>¿Los vehículos que ingresan y salen son inspeccionados mediante criterios definidos y se conserva un registro completo?</t>
  </si>
  <si>
    <t>Se evidenció la aplicación del Procedimiento de control de acceso a instalaciones P-GROP-03, versión 06, y la ejecución de controles de autorización, verificación y registro para el ingreso y la salida de vehículos. Los registros de acceso y las novedades del servicio permiten mantener la trazabilidad del control efectuado.</t>
  </si>
  <si>
    <t>Norma BASC 6.1 – Gestión del riesgo
Norma BASC 8.1 – Seguimiento, medición, análisis y evaluación
Estándar 6.0.2, 4.1 – Control de paquetes, documentos y pertenencias</t>
  </si>
  <si>
    <t>¿El control de acceso incluye la verificación de paquetes, documentos, pertenencias y elementos no autorizados?</t>
  </si>
  <si>
    <t>La matriz de riesgos contempla inspección visual, control de paquetes, verificación física de personas y vehículos, protocolos de ingreso y reporte de objetos sospechosos. Estos controles se complementan con vigilancia, CCTV y comunicación con autoridades competentes.</t>
  </si>
  <si>
    <t>Norma BASC 7.1.3 – Infraestructura
Norma BASC 8.1 – Seguimiento, medición, análisis y evaluación
Estándar 6.0.2, 4.2 – Barreras, iluminación y protección física</t>
  </si>
  <si>
    <t>¿Las instalaciones disponen de barreras perimétricas, iluminación, cerramientos y vigilancia acordes con los riesgos?</t>
  </si>
  <si>
    <t>Se dispone de portón principal, puertas, cerraduras, muros, cerca eléctrica, mallas e iluminación LED en áreas internas y externas. La organización cuenta con vigilancia privada armada durante las 24 horas en la entrada principal y el área de embarque.</t>
  </si>
  <si>
    <t>Norma BASC 6.1, 7.1.3 y 8.1 / Estándar 6.0.2, 4.1 y 4.2</t>
  </si>
  <si>
    <t>Norma BASC 6.1 – Gestión del riesgo
Norma BASC 7.1.3 – Infraestructura
Norma BASC 8.1 – Seguimiento y control de fallas
Estándar 6.0.2, 4.1 – Continuidad del control de acceso
Estándar 6.0.2, 4.2 – Seguridad física</t>
  </si>
  <si>
    <t>¿Cuando se presenta una falla en la infraestructura se aplican medidas compensatorias y se gestiona su reparación o reemplazo?</t>
  </si>
  <si>
    <t>Durante la revisión se identificó una falla del control de acceso principal y su proceso de reemplazo. La organización mantuvo controles complementarios mediante vigilancia permanente, autorización de ingresos, SPC por roles, cámaras y verificación física. La condición fue identificada y sometida a seguimiento para restituir plenamente el control afectado.</t>
  </si>
  <si>
    <t>Norma BASC 7.1.3 – Infraestructura
Norma BASC 8.1 – Seguimiento, medición, análisis y evaluación
Estándar 6.0.2, 4.2 – Sistemas de vigilancia electrónica</t>
  </si>
  <si>
    <t>Norma BASC 7.1.3, 7.2.4 y 8.1 / Estándar 6.0.2, 4.2</t>
  </si>
  <si>
    <t>Norma BASC 7.1.3 – Infraestructura
Norma BASC 7.2.4 – Control de registros
Norma BASC 8.1 – Seguimiento, medición, análisis y evaluación
Estándar 6.0.2, 4.2 – CCTV de embarcaciones</t>
  </si>
  <si>
    <t>¿El tiempo de conservación y el procedimiento de extracción de las grabaciones de las embarcaciones se encuentran definidos y documentados?</t>
  </si>
  <si>
    <t>Se evidenció que las embarcaciones cuentan con sistemas de videovigilancia conformados por un DVR de 500 GB y dos cámaras instaladas en proa y popa, con capacidad de conservación de las grabaciones por un periodo aproximado de 30 días.
Para la consulta de la información, el disco es retirado y revisado en la oficina por el personal autorizado, lo que permite controlar el acceso a las grabaciones y recuperar los registros requeridos para verificaciones, investigaciones o análisis de eventos de seguridad.
La capacidad de almacenamiento, la ubicación de las cámaras y el procedimiento aplicado para la consulta permiten mantener evidencia visual de las operaciones y fortalecer los controles de seguridad de las embarcaciones.</t>
  </si>
  <si>
    <t>Norma BASC 7.1.3 y 7.2.4 / Estándar 6.0.2, 4.2</t>
  </si>
  <si>
    <t>Norma BASC 7.1.3 – Infraestructura
Norma BASC 7.2.4 – Control de registros
Estándar 6.0.2, 4.2 – Control de cerraduras y llaves</t>
  </si>
  <si>
    <t>¿Las llaves se encuentran inventariadas, asignadas, firmadas, verificadas en relevos y devueltas cuando cambia el responsable?</t>
  </si>
  <si>
    <t>Se evidenció el Formato de inventario y entrega de llaves F-GROP-01, versión 01, fecha 01/08/2023, con firmas de recibido para puertas, gabinetes y archivadores. También se evidenció acta de relevo semanal y control de llaves de embarcaciones asignadas a los patrones. Los soportes complementarios permitieron confirmar la implementación del control.</t>
  </si>
  <si>
    <t>Norma BASC 6.1 – Gestión del riesgo
Norma BASC 7.1.3 – Infraestructura
Norma BASC 8.1 – Seguimiento, medición, análisis y evaluación
Estándar 6.0.2, 4.2.3 – Inspecciones de seguridad</t>
  </si>
  <si>
    <t>Norma BASC 6.1 – Gestión del riesgo Norma BASC 7.1.3 – Infraestructura Norma BASC 8.1 – Seguimiento, medición, análisis y evaluación Estándar 6.0.2, 4.1 – Control de acceso Estándar 6.0.2, 4.2 – Seguridad física</t>
  </si>
  <si>
    <t>Norma BASC 7.2.4 – Control de registros
Norma BASC 8.1 – Seguimiento, medición, análisis y evaluación
Estándar 6.0.2, 4.1 – Registros de control de acceso
Estándar 6.0.2, 4.2.3 – Registro de novedades de seguridad</t>
  </si>
  <si>
    <t>Norma BASC 7.2.1 – Información documentada: generalidades
Norma BASC 8.1 – Seguimiento y control operacional
Estándar 6.0.2, 4.1 – Tratamiento de personas no autorizadas</t>
  </si>
  <si>
    <t>¿La organización dispone de un procedimiento para enfrentar y retirar personas no autorizadas de las instalaciones y las embarcaciones?</t>
  </si>
  <si>
    <t>Se evdiencia la existencia de procedimientos documentados para la prevención y atención del ingreso o permanencia de personas no autorizadas:
Procedimiento para el enfrentamiento y retiro de personas no autorizadas en la empresa.
Procedimiento para el enfrentamiento y retiro de personas no autorizadas en las embarcaciones.
Estos documentos se encuentran disponibles en la plataforma Synergy y establecen las actuaciones que debe seguir el personal ante la detección de personas sin autorización, incluyendo el reporte al responsable de Seguridad, la verificación de la situación, el retiro seguro de la persona y la comunicación a las autoridades cuando corresponda. Su aplicación fortalece el control de acceso y la protección de las instalaciones, las embarcaciones, el personal y la operación.</t>
  </si>
  <si>
    <t>Norma BASC 7.2.1 – Información documentada: generalidades
Norma BASC 8.1 – Seguimiento y control operacional
Estándar 6.0.2, 4.1 – Ingreso de autoridades y personal con atención prioritaria</t>
  </si>
  <si>
    <t>Norma BASC 7.2.1 – Información documentada: generalidades
Norma BASC 8.1 – Seguimiento y control operacional
Estándar 6.0.2, 4.1 – Control de correspondencia y paquetes</t>
  </si>
  <si>
    <t>¿La recepción de correspondencia se encuentra controlada para prevenir el ingreso de elementos no autorizados?</t>
  </si>
  <si>
    <t>Se evidenció el procedimiento general para el recibo de correspondencia. El control se articula con la inspección visual, la verificación de paquetes, el reporte de objetos sospechosos y la restricción de acceso a áreas no autorizadas. La correspondencia es recivida en el CAD donde se realiza el control documental y posterior distribución</t>
  </si>
  <si>
    <t>Norma BASC 6.1, 7.2.1 y 8.1 / Estándar 6.0.2, 2.4</t>
  </si>
  <si>
    <t>Norma BASC 6.1 – Gestión del riesgo
Norma BASC 7.2.1 – Información documentada: generalidades
Norma BASC 8.1 – Seguimiento, medición, análisis y evaluación
Estándar 6.0.2, 2.4 – Comunicación de actividades sospechosas o eventos críticos</t>
  </si>
  <si>
    <t>¿Existen procedimientos y canales para reportar e investigar eventos críticos, actividades sospechosas, amenazas o intentos de contaminación?</t>
  </si>
  <si>
    <t>Se evidencia el Procedimiento de reporte e investigación de eventos críticos, el procedimiento para identificar e informar incidentes sospechosos y protocolos específicos para terrorismo, narcotráfico y extorsión. El personal dispone de canales de comunicación para escalar las situaciones al Director de Seguridad.</t>
  </si>
  <si>
    <t>Norma BASC 6.1 – Gestión del riesgo
Norma BASC 7.1.3 – Infraestructura y recursos para respuesta
Estándar 6.0.2, 2.4 – Disponibilidad para la atención de eventos críticos</t>
  </si>
  <si>
    <t>Norma BASC 6.1, 8.1 y 9.2 / Estándar 6.0.2, 2.4</t>
  </si>
  <si>
    <t>Norma BASC 6.1 – Gestión del riesgo
Norma BASC 8.1 – Seguimiento, medición, análisis y evaluación
Norma BASC 9.2 – No conformidad
Estándar 6.0.2, 2.4 – Investigación y tratamiento de eventos críticos</t>
  </si>
  <si>
    <t>¿Los eventos de seguridad se investigan, se analizan sus causas y generan acciones y seguimiento?</t>
  </si>
  <si>
    <t>El proceso dispone de procedimientos de reporte e investigación de eventos críticos, análisis de causas en el proceso de Gestión de Mejora y flujos en Synergy para asignar acciones, responsables y fechas. La matriz de riesgos incorpora como controles la investigación de eventos y las acciones correctivas.</t>
  </si>
  <si>
    <t>Norma BASC 6.1 y 8.1 / Estándar 6.0.2, 2.4</t>
  </si>
  <si>
    <t>Norma BASC 6.1 – Gestión del riesgo
Norma BASC 8.1 – Seguimiento, medición, análisis y evaluación
Estándar 6.0.2, 2.4 – Preparación y respuesta ante eventos críticos</t>
  </si>
  <si>
    <t>¿La organización ejecuta simulacros o ejercicios para verificar la capacidad de respuesta ante eventos de seguridad?</t>
  </si>
  <si>
    <t>El Manual del SGI establece procedimientos de preparación y respuesta, directorio de emergencias, roles y ejecución de simulacros. Los resultados de los ejercicios deben conservar objetivo, escenario, participantes, tiempos de respuesta, evaluación, lecciones aprendidas y acciones derivadas.</t>
  </si>
  <si>
    <t>Norma BASC 7.1.2 y 8.1 / Estándar 6.0.2, 3.2 y 2.4</t>
  </si>
  <si>
    <t>Norma BASC 7.1.2 – Recurso humano
Norma BASC 8.1 – Seguimiento, medición, análisis y evaluación
Estándar 6.0.2, 3.2 – Inducción, entrenamiento y capacitación
Estándar 6.0.2, 2.4 – Reconocimiento y reporte de actividades sospechosas</t>
  </si>
  <si>
    <t>¿El personal recibe formación sobre riesgos BASC, señales de alerta, controles de acceso y reporte de situaciones sospechosas?</t>
  </si>
  <si>
    <t>El programa de capacitación contempla gestión del riesgo, controles operacionales, actividades ilícitas, alcohol y drogas, corrupción y soborno, narcotráfico, controles de acceso y reporte de incidentes. En Gestión Humana se evidenciaron registros y evaluaciones de capacitaciones relacionadas con estos temas.</t>
  </si>
  <si>
    <t>¿La información relacionada con riesgos, operaciones, accesos, cámaras, investigaciones y personal se encuentra protegida contra consulta, modificación o divulgación no autorizada?</t>
  </si>
  <si>
    <t>El proceso utiliza Synergy, controles de usuarios, permisos por roles, políticas de protección de datos y seguridad informática, acuerdos de confidencialidad y mecanismos tecnológicos administrados por TI. La matriz de riesgos incluye la protección de documentos, equipos y sistemas frente a sabotaje, acceso no autorizado y fuga de información.</t>
  </si>
  <si>
    <t>Norma BASC 7.2.4 y 8.1 / Estándar 6.0.2, 4.2 y 5.1</t>
  </si>
  <si>
    <t>Norma BASC 7.2.4 – Control de registros
Norma BASC 8.1 – Seguimiento, medición, análisis y evaluación
Estándar 6.0.2, 4.2 – Acceso y custodia de grabaciones
Estándar 6.0.2, 5.1 – Protección de información sensible</t>
  </si>
  <si>
    <t>¿El acceso a las grabaciones, bitácoras y registros de seguridad se encuentra limitado a personal autorizado?</t>
  </si>
  <si>
    <t>Las grabaciones son monitoreadas por el guarda de la entrada principal y los Directores de Seguridad. La extracción de registros de embarcaciones requiere retirar el disco y realizar la consulta en oficina, lo que permite mantener control físico sobre el medio. Deben conservarse los registros de acceso, extracción y entrega cuando una grabación se utilice como evidencia.</t>
  </si>
  <si>
    <t>Norma BASC 5.3 – Objetivos del SGCS BASC
Norma BASC 8.1 – Seguimiento, medición, análisis y evaluación
Estándar 6.0.2, 2.1 – Evaluación de la eficacia de la gestión del riesgo
Estándar 6.0.2, 2.4 – Medición de eventos y reportes</t>
  </si>
  <si>
    <t>Norma BASC 5.1, 8.1 y 8.2 / Estándar 6.0.2, 2.1</t>
  </si>
  <si>
    <t>Norma BASC 5.1 – Liderazgo y compromiso
Norma BASC 8.1 – Seguimiento, medición, análisis y evaluación
Norma BASC 8.2 – Auditoría interna y revisión por la dirección
Estándar 6.0.2, 2.1 – Comunicación de resultados de la gestión del riesgo</t>
  </si>
  <si>
    <t>¿Los resultados de la matriz, indicadores, inspecciones y eventos son presentados a la Alta Dirección para la toma de decisiones?</t>
  </si>
  <si>
    <t>El Director de Seguridad mantiene informada a la Gerencia y gestiona los riesgos y recursos necesarios. Los resultados de indicadores, auditorías, riesgos y acciones se consolidan en Synergy y se presentan en la revisión gerencial que se realiza de manera semestral</t>
  </si>
  <si>
    <t>Norma BASC 8.2 / Estándar 6.0.2, 2.1, 4.1 y 4.2</t>
  </si>
  <si>
    <t>Norma BASC 8.2 – Auditoría interna
Estándar 6.0.2, 2.1 – Auditoría de la gestión del riesgo
Estándar 6.0.2, 4.1 – Auditoría de controles de acceso
Estándar 6.0.2, 4.2 – Auditoría de seguridad física</t>
  </si>
  <si>
    <t>¿El proceso es incluido en el programa de auditoría interna y se verifica la aplicación de los controles?</t>
  </si>
  <si>
    <t>El proceso de Administración del Riesgo y Seguridad forma parte del programa de auditoría interna BASC. La revisión incluyó matriz de riesgos, SPC, accesos, vehículos, llaves, CCTV, inspecciones, eventos, indicadores y gestión del cambio.</t>
  </si>
  <si>
    <t>Norma BASC 9.1, 9.2, 9.3 y 9.4 / Estándar 6.0.2, 2.1, 4.1 y 4.2</t>
  </si>
  <si>
    <t>Norma BASC 9.1 – Mejora
Norma BASC 9.2 – No conformidad
Norma BASC 9.3 – Acción correctiva
Norma BASC 9.4 – Acción preventiva
Estándar 6.0.2, 2.1 – Mejora de la gestión del riesgo
Estándar 6.0.2, 4.1 y 4.2 – Mejora de controles físicos y de acceso</t>
  </si>
  <si>
    <t>¿Los hallazgos, fallas e inspecciones generan acciones con análisis de causa, responsables, plazos y verificación de eficacia?</t>
  </si>
  <si>
    <t>La organización gestiona en Synergy acciones correctivas, preventivas y de mejora derivadas de auditorías, inspecciones, incidentes, fallas y cambios. El proceso se articula con Gestión de Mejora para analizar causas, asignar responsables, controlar plazos y verificar eficacia.</t>
  </si>
  <si>
    <t>Norma BASC 4.4 – Interacción de procesos
Norma BASC 6.1 – Gestión del riesgo
Norma BASC 8.1 – Seguimiento, medición, análisis y evaluación
Estándar 6.0.2 – Integración de controles de riesgo, acceso, seguridad física e información</t>
  </si>
  <si>
    <t>Norma BASC 7.2.1 y 7.2.4 / Estándar 6.0.2, 2.1, 4.1 y 4.2</t>
  </si>
  <si>
    <t>Norma BASC 7.2.1 – Información documentada: generalidades
Norma BASC 7.2.4 – Control de documentos y registros
Estándar 6.0.2, 2.1 – Registros de la gestión del riesgo
Estándar 6.0.2, 4.1 y 4.2 – Registros de acceso y seguridad física</t>
  </si>
  <si>
    <t>¿Los procedimientos, matrices, inspecciones, registros de acceso, inventarios, grabaciones y acciones se encuentran controlados, disponibles y trazables?</t>
  </si>
  <si>
    <t>Synergy centraliza matrices, flujos de gestión del cambio, acciones, aprobaciones y documentos del proceso. Los registros físicos y tecnológicos complementan la evidencia mediante formatos de llaves, inspecciones, CCTV, comunicaciones y controles de acceso. La trazabilidad debe mantenerse asegurando que las versiones vigentes y los registros completos estén disponibles para consulta.</t>
  </si>
  <si>
    <t>Norma BASC 4.4 / Estándar 6.0.2, 2.5 a)</t>
  </si>
  <si>
    <t>Norma BASC 4.4 – Enfoque de procesos
Estándar 6.0.2, 2.5 – Controles en los procesos operativos no relacionados con la carga (literal a: criterios y controles para mitigar los riesgos e impactos del proceso)</t>
  </si>
  <si>
    <t>¿El proceso de Mantenimiento se encuentra caracterizado y define su objetivo, alcance, actividades, responsables, recursos, riesgos, controles, salidas e indicadores?</t>
  </si>
  <si>
    <t>Se evidenció la Caracterización de Mantenimiento CA-MTO-01, versión 14, fecha 05/12/2025. El objetivo registrado es mantener las embarcaciones en óptimas condiciones para asegurar su disponibilidad y garantizar un servicio eficaz, confiable y seguro. La caracterización incluye mantenimientos preventivos semanales por embarcación, mantenimientos ejecutados por proveedores y siete indicadores de gestión.</t>
  </si>
  <si>
    <t>Norma BASC 4.4, 7.1.3 y 7.2.1 / Estándar 6.0.2, 2.5 a)</t>
  </si>
  <si>
    <t>Norma BASC 7.1.3 – Infraestructura
Norma BASC 7.2.1 – Información documentada – Generalidades
Norma BASC 4.4 – Enfoque de procesos
Estándar 6.0.2, 2.5 – Controles en los procesos operativos no relacionados con la carga (literal a: criterios y controles para mitigar los riesgos e impactos del proceso)</t>
  </si>
  <si>
    <t>¿El mantenimiento preventivo y correctivo se encuentra documentado en manuales, procedimientos e instructivos disponibles y vigentes?</t>
  </si>
  <si>
    <t>Se evidenció el Manual de Mantenimiento de Embarcaciones M-MTO-01. De acuerdo con las notas de auditoría, el proceso dispone de aproximadamente 31 procedimientos e instructivos robustos, los documentos se encuentran disponibles en Synergy y que el proceso cubre embarcaciones, equipos, herramientas, instalaciones y equipos de emergencia.</t>
  </si>
  <si>
    <t>Norma BASC 4.4 y 7.1.3 / Estándar 6.0.2, 2.5 a)</t>
  </si>
  <si>
    <t>Norma BASC 7.1.3 – Infraestructura
Norma BASC 4.4 – Enfoque de procesos
Estándar 6.0.2, 2.5 – Controles en los procesos operativos no relacionados con la carga (literal a: criterios y controles para mitigar los riesgos e impactos del proceso)</t>
  </si>
  <si>
    <t>¿La organización clasifica las embarcaciones y artefactos navales para asignar planes, rutinas y frecuencias de mantenimiento acordes con sus características técnicas?</t>
  </si>
  <si>
    <t>Se evidencia la clasificación de los equipos en grupos: Tipo A, embarcaciones tipo jet; Tipo B, embarcaciones de propela menores de 25 TRB, entre ellas Polaris II, Faustina y Orca; Tipo C, embarcaciones jet mayores de 25 TRB, incluyendo Voyager; Tipo D, motores fuera de borda menores de 25 TRB, incluyendo Santa Matilde; y Tipo E, artefactos navales, como Cangrejo 1. En la Hoja2 también se relacionan los usos de las embarcaciones para transporte de personal, buzos, autoridades, pilotos, apoyo de cabotaje y multipropósito.</t>
  </si>
  <si>
    <t>Norma BASC 7.1.3 y 8.1 / Estándar 6.0.2, 2.5 a)</t>
  </si>
  <si>
    <t>Norma BASC 7.1.3 – Infraestructura
Norma BASC 8.1 – Seguimiento, medición, análisis y evaluación
Estándar 6.0.2, 2.5 – Controles en los procesos operativos no relacionados con la carga (literal a: criterios y controles para mitigar los riesgos e impactos del proceso)</t>
  </si>
  <si>
    <t>¿Existe un Plan Maestro de Mantenimiento aprobado, con equipos, actividades, frecuencias y responsables definidos?</t>
  </si>
  <si>
    <t>Se evidenció el Plan Maestro de Mantenimiento F-MTO-04, versión 06, fecha 17/01/2025. El Manual del SGI establece planes maestros por grupos A, B, C y D, que se desarrollan mediante planes preventivos semanales F-MTO-14, trimestrales F-MTO-15 y rutinas mensuales, semestrales, anuales y por horas de funcionamiento.</t>
  </si>
  <si>
    <t>¿Las actividades de mantenimiento son programadas en Synergy de acuerdo con frecuencias semanales, mensuales, trimestrales, semestrales, anuales y por horas?</t>
  </si>
  <si>
    <t>En la trazabilidad de Voyager y Merlina se evidenció programación en Synergy de mantenimientos semanales, mensuales, trimestrales, semestrales, anuales y por horas. Las actividades se programan según el grupo técnico de la embarcación y se relacionan con su hoja de vida.</t>
  </si>
  <si>
    <t>Norma BASC 4.4, 7.1.3 y 8.1 / Estándar 6.0.2, 2.5 a) y b)</t>
  </si>
  <si>
    <t>Norma BASC 7.1.3 – Infraestructura
Norma BASC 4.4 – Enfoque de procesos
Norma BASC 8.1 – Seguimiento, medición, análisis y evaluación
Estándar 6.0.2, 2.5 – Controles en los procesos operativos no relacionados con la carga (literal a: criterios y controles para mitigar los riesgos e impactos del proceso; literal b: evidencias, trazabilidad e identificación de desviaciones)</t>
  </si>
  <si>
    <t>¿El proceso controla las órdenes de trabajo según su estado y conserva trazabilidad desde la apertura hasta el cierre?</t>
  </si>
  <si>
    <t>Se evidenció en Synergy el listado de órdenes de trabajo por estado, incluyendo procesado, abierto, rechazado y pendiente preliminar. El Manual del SGI establece que las órdenes correctivas describen las medidas y trabajos a realizar, permanecen bajo responsabilidad del Director de Mantenimiento y alimentan digitalmente la hoja de vida del equipo.</t>
  </si>
  <si>
    <t>Norma BASC 6.1 y 7.1.3 / Estándar 6.0.2, 2.5 a)</t>
  </si>
  <si>
    <t>Norma BASC 6.1 – Gestión del riesgo
Norma BASC 7.1.3 – Infraestructura
Estándar 6.0.2, 2.5 – Controles en los procesos operativos no relacionados con la carga (literal a: criterios y controles para mitigar los riesgos e impactos del proceso)</t>
  </si>
  <si>
    <t>¿Los equipos críticos se encuentran identificados y cuentan con rutinas reforzadas para prevenir situaciones peligrosas en caso de avería?</t>
  </si>
  <si>
    <t>Se evidencian los Procedimiento de Identificación de Equipo Crítico P-MTO-02 y el Manual M-MTO-01 como documentos que determinan la criticidad. En las muestras se verificaron GPS, AIS, ecosonda, interruptores master, luces, baterías, water jet, motores y sistemas de propulsión, todos relevantes para la seguridad y continuidad de la operación.</t>
  </si>
  <si>
    <t>Norma BASC 7.1.3 y 7.2.4 / Estándar 6.0.2, 2.5 b)</t>
  </si>
  <si>
    <t>Norma BASC 7.1.3 – Infraestructura
Norma BASC 7.2.4 – Control de registros
Estándar 6.0.2, 2.5 – Controles en los procesos operativos no relacionados con la carga (literal b: evidencias, trazabilidad e identificación de desviaciones)</t>
  </si>
  <si>
    <t>¿Cada embarcación y equipo cuenta con ficha técnica u hoja de vida que permita identificar sus características, fotografía, intervenciones, repuestos, fallas y órdenes de trabajo?</t>
  </si>
  <si>
    <t>Se evidenciaron fichas de embarcaciones con fotografía, características técnicas y relación de órdenes de trabajo. El Manual del SGI dispone que la ejecución del mantenimiento se registre en la hoja de vida digital del equipo o herramienta en Synergy.</t>
  </si>
  <si>
    <t>Norma BASC 7.1.3, 7.2.4 y 8.1 / Estándar 6.0.2, 2.5 a) y b)</t>
  </si>
  <si>
    <t>Norma BASC 7.1.3 – Infraestructura
Norma BASC 7.2.4 – Control de registros
Norma BASC 8.1 – Seguimiento, medición, análisis y evaluación
Estándar 6.0.2, 2.5 – Controles en los procesos operativos no relacionados con la carga (literal a: criterios y controles para mitigar los riesgos e impactos del proceso; literal b: evidencias, trazabilidad e identificación de desviaciones)</t>
  </si>
  <si>
    <t>¿La ejecución del mantenimiento preventivo puede reconstruirse mediante programación, orden de trabajo, responsable, fecha, actividad realizada y cierre?</t>
  </si>
  <si>
    <t>La trazabilidad de las embarcaciones que intervinieron en el servicio de MAPLE WISDOM permitió relacionar el Plan Maestro F-MTO-04, las frecuencias programadas, las actividades semanales y mensuales, los responsables y los registros de las embarcaciones Voyager CP-04-1423 y Merlina CP-04-1138.</t>
  </si>
  <si>
    <t>¿Los mantenimientos semanales de la embarcación Voyager se ejecutaron según la programación?</t>
  </si>
  <si>
    <t>Para Voyager CP-04-1423 se evidenciaron mantenimientos semanales ejecutados el 18/04/2026 y el 24/04/2026 por Joel de Jesús Guzmán, técnico de mantenimiento. La evidencia se encontró vinculada a la programación y a la hoja de vida de la embarcación en Synergy.</t>
  </si>
  <si>
    <t>¿Las rutinas de mantenimiento de los equipos de navegación y seguridad de Voyager fueron verificadas y documentadas?</t>
  </si>
  <si>
    <t>En Voyager se verificó el funcionamiento de GPS, AIS y ecosonda, con pruebas asociadas. En el mantenimiento mensual del 18/04/2026 se revisaron, entre otras actividades, M25 —funcionamiento de interruptores master— y M27 —verificación de luces master—.</t>
  </si>
  <si>
    <t>¿El mantenimiento mensual de la embarcación Merlina se ejecutó y registró con identificación del responsable?</t>
  </si>
  <si>
    <t>Para Merlina CP-04-1138 se evidenció mantenimiento mensual del 21/04/2026, ejecutado por Catalino Antonio García. Se registró la actividad M5, verificación del impeller del water jet, y la actividad W7, limpieza de bornes y cuerpo de la batería.</t>
  </si>
  <si>
    <t>Norma BASC 7.1.3, 8.1 y 7.2.4 / Estándar 6.0.2, 2.5 a) y b)</t>
  </si>
  <si>
    <t>¿La condición de las embarcaciones mantenidas guarda coherencia con su posterior utilización en la operación?</t>
  </si>
  <si>
    <t>Voyager y Merlina fueron utilizadas en la trazabilidad operacional de MAPLE WISDOM entre el 23 y el 25/04/2026. Los mantenimientos revisados fueron ejecutados antes de las maniobras: Voyager el 18 y 24/04/2026 y Merlina el 21/04/2026. Los registros operativos posteriores no reportaron novedades asociadas a fallas de estas embarcaciones.</t>
  </si>
  <si>
    <t>Norma BASC 6.1, 7.1.3 y 8.1 / Estándar 6.0.2, 2.5 a)</t>
  </si>
  <si>
    <t>Norma BASC 6.1 – Gestión del riesgo
Norma BASC 7.1.3 – Infraestructura
Norma BASC 8.1 – Seguimiento, medición, análisis y evaluación
Estándar 6.0.2, 2.5 – Controles en los procesos operativos no relacionados con la carga (literal a: criterios y controles para mitigar los riesgos e impactos del proceso)</t>
  </si>
  <si>
    <t>¿Las inspecciones preoperacionales y chequeos diarios generan oportunamente solicitudes de mantenimiento cuando se detectan fallas o condiciones inseguras?</t>
  </si>
  <si>
    <t>Se evidencia  mantenimiento correctivo el flujo Synergy K05 Chequeo Diario de Embarcaciones, el Reporte Diario de Operaciones F-OP-02, la inspección de seguridad física H02, los reportes de accidentes e incidentes, las inspecciones preoperacionales de vehículos y equipos, recomendaciones técnicas, quejas de clientes y hallazgos de auditoría.</t>
  </si>
  <si>
    <t>Norma BASC 7.1.3 y 7.2.4 / Estándar 6.0.2, 2.5 a) y b)</t>
  </si>
  <si>
    <t>Norma BASC 7.1.3 – Infraestructura
Norma BASC 7.2.4 – Control de registros
Estándar 6.0.2, 2.5 – Controles en los procesos operativos no relacionados con la carga (literal a: criterios y controles para mitigar los riesgos e impactos del proceso; literal b: evidencias, trazabilidad e identificación de desviaciones)</t>
  </si>
  <si>
    <t>¿Las fallas reportadas generan una orden correctiva con diagnóstico, actividades, responsable, repuestos, fecha de ejecución, verificación y cierre?</t>
  </si>
  <si>
    <t>El flujo de Mantenimiento Correctivo en Synergy recibe la notificación, describe las medidas correctivas y trabajos a realizar, asigna responsable y permite seguimiento hasta el cierre. El listado de órdenes por estado facilita identificar registros abiertos, procesados, rechazados o pendientes preliminares.</t>
  </si>
  <si>
    <t>¿La embarcación es liberada para retornar a la operación únicamente después de verificar la eficacia del mantenimiento ejecutado?</t>
  </si>
  <si>
    <t>Cuando la embarcación recibe mantenimiento fuera del agua, debe realizarse una prueba de liberación conforme al Procedimiento Prueba de Mar P-MTO-04. La matriz de riesgos también incorpora pruebas de funcionamiento posteriores a mantenimientos preventivos o correctivos.</t>
  </si>
  <si>
    <t>Norma BASC 6.1 y 7.1.3 / Estándar 6.0.2, 2.5 a) y 4.2.3</t>
  </si>
  <si>
    <t>Norma BASC 6.1 – Gestión del riesgo
Norma BASC 7.1.3 – Infraestructura
Estándar 6.0.2, 2.5 – Controles en los procesos operativos no relacionados con la carga (literal a: criterios y controles para mitigar los riesgos e impactos del proceso)
Estándar 6.0.2, 4.2.3 – Inspecciones de seguridad</t>
  </si>
  <si>
    <t>¿Después de reparaciones estructurales o intervenciones que puedan crear espacios no visibles se inspecciona la embarcación en búsqueda de compartimientos ocultos o alteraciones no autorizadas?</t>
  </si>
  <si>
    <t>Se evidenció la implementación de controles periódicos para la detección de compartimientos ocultos en las embarcaciones. El proceso de Mantenimiento realiza una inspección anual durante la prueba de mar, como parte de la verificación previa a la liberación de la embarcación, mientras que el Departamento de Seguridad – DPA ejecuta inspecciones mensuales orientadas a identificar modificaciones no autorizadas, caletas o espacios que puedan ser utilizados para la contaminación con sustancias ilícitas. Adicionalmente, las reparaciones son verificadas por la Dirección de Mantenimiento y, cuando aplica, cuentan con la intervención de peritos marítimos de DIMAR. La combinación de controles mensuales y anuales demuestra una aplicación sistemática y complementaria de las medidas definidas para mitigar el riesgo de narcotráfico.</t>
  </si>
  <si>
    <t>¿La frecuencia y oportunidad de la inspección de compartimientos ocultos se encuentra definida según el riesgo y el tipo de reparación, y no únicamente como una actividad anual?</t>
  </si>
  <si>
    <t>Se evidenció la aplicación de controles complementarios y en diferentes momentos para prevenir la contaminación de las embarcaciones mediante compartimientos ocultos o modificaciones no autorizadas. Las embarcaciones son objeto de inspecciones por parte del personal de vigilancia, del Departamento de Seguridad y del Director de Seguridad – DPA; adicionalmente, se realizan inspecciones preoperacionales antes de la prestación de los servicios y controles de seguridad en las instalaciones portuarias.
El proceso de Mantenimiento efectúa la inspección anual durante la prueba de mar, mientras que Seguridad – DPA realiza verificaciones mensuales. Estos controles se complementan con la supervisión de reparaciones e intervenciones realizadas sobre casco, fibra, cubiertas y demás áreas de la embarcación. La combinación de inspecciones internas, preoperacionales y portuarias permite mantener vigilancia periódica sobre posibles alteraciones, caletas o espacios de difícil acceso y demuestra la implementación sistemática de los controles definidos para mitigar el riesgo de narcotráfico.</t>
  </si>
  <si>
    <t>Norma BASC 4.4 y 6.1 / Estándar 6.0.2, 1.1 y 2.5 a)</t>
  </si>
  <si>
    <t>Norma BASC 6.1 – Gestión del riesgo
Norma BASC 4.4 – Enfoque de procesos
Estándar 6.0.2, 2.5 – Controles en los procesos operativos no relacionados con la carga (literal a: criterios y controles para mitigar los riesgos e impactos del proceso)
Estándar 6.0.2, 1.1 – Requisitos de seguridad aplicables a los asociados de negocio</t>
  </si>
  <si>
    <t>¿Los mantenimientos ejecutados por terceros son previamente autorizados, supervisados y aprobados por personal competente de la empresa?</t>
  </si>
  <si>
    <t>Se revisó el mantenimiento realizado por el contratista Serminauti el 26/05/2026 al motor fuera de borda de la embarcación Santa Matilde: motor Yamaha F250GET, serie 1005958. La actividad correspondió al mantenimiento de 100 horas, incluyendo cambio de aceite y filtro. Inició a las 10:00 y finalizó a las 16:00. El Coordinador de Mantenimiento supervisó la intervención del proveedor externo y aprobó el trabajo.</t>
  </si>
  <si>
    <t>Norma BASC 6.1 y 7.1.3 / Estándar 6.0.2, 1.1, 4.1 y 4.2</t>
  </si>
  <si>
    <t>Norma BASC 6.1 – Gestión del riesgo
Norma BASC 7.1.3 – Infraestructura
Estándar 6.0.2, 1.1 – Requisitos de seguridad aplicables a los asociados de negocio
Estándar 6.0.2, 4.1 – Control de acceso
Estándar 6.0.2, 4.2 – Seguridad física</t>
  </si>
  <si>
    <t>¿El acceso de proveedores y técnicos externos al taller, embarcaciones, herramientas y equipos se encuentra autorizado, registrado y acompañado?</t>
  </si>
  <si>
    <t>Se evidenció la implementación de controles para gestionar el acceso de proveedores y técnicos externos durante las actividades de mantenimiento. La matriz del riesgo de narcotráfico contempla el control de acceso a las instalaciones, la verificación de personas, vehículos, documentos, herramientas, materiales y paquetes, así como el monitoreo mediante CCTV con cobertura del taller y la supervisión de las reparaciones por parte de la Dirección de Mantenimiento.
En la muestra correspondiente al mantenimiento realizado por Serminauti a la embarcación Santa Matilde, se evidenció que la intervención fue supervisada por el Coordinador de Mantenimiento, quien verificó la ejecución de las actividades y aprobó el trabajo realizado. Estos controles se complementan con las verificaciones efectuadas por vigilancia y Seguridad–DPA, lo que permite prevenir accesos no autorizados, manipulación indebida de las embarcaciones o la introducción de elementos ilícitos durante las intervenciones de terceros.</t>
  </si>
  <si>
    <t>Norma BASC 6.1 y 7.1.3 / Estándar 6.0.2, 1.1 y 2.5 a)</t>
  </si>
  <si>
    <t>Norma BASC 6.1 – Gestión del riesgo
Norma BASC 7.1.3 – Infraestructura
Estándar 6.0.2, 2.5 – Controles en los procesos operativos no relacionados con la carga (literal a: criterios y controles para mitigar los riesgos e impactos del proceso)
Estándar 6.0.2, 1.1 – Requisitos de seguridad aplicables a los asociados de negocio</t>
  </si>
  <si>
    <t>¿Los repuestos, lubricantes, filtros, baterías y demás insumos utilizados son identificables, adecuados y trazables hasta la orden de trabajo?</t>
  </si>
  <si>
    <t>Se evidencia mantenimiento de motores con cambio de aceite y filtro, verificación de baterías, water jet y sistemas eléctricos. La matriz del riesgo de atraco-robo dispone control de entrada y salida de almacén, seguimiento de utilización real de repuestos y materiales, inventario mediante Siesa, verificación física en el control de acceso y CCTV.</t>
  </si>
  <si>
    <t>Norma BASC 6.1, 7.1.3 y 7.2.4 / Estándar 6.0.2, 2.5 a) y b)</t>
  </si>
  <si>
    <t>Norma BASC 6.1 – Gestión del riesgo
Norma BASC 7.1.3 – Infraestructura
Norma BASC 7.2.4 – Control de registros
Estándar 6.0.2, 2.5 – Controles en los procesos operativos no relacionados con la carga (literal a: criterios y controles para mitigar los riesgos e impactos del proceso; literal b: evidencias, trazabilidad e identificación de desviaciones)</t>
  </si>
  <si>
    <t>¿La salida de repuestos y materiales del almacén se relaciona con una orden de trabajo, equipo, responsable y cantidad utilizada?</t>
  </si>
  <si>
    <t>El riesgo ATRACO-ROBO del proceso de Mantenimiento establece como controles el seguimiento de la utilización cierta de repuestos y materiales, los procedimientos de entrada y salida del almacén, conteos periódicos, inventario en Siesa, vigilancia, CCTV y verificación física. Debe mantenerse el enlace documental entre requisición, salida, orden, equipo y cierre.</t>
  </si>
  <si>
    <t>Norma BASC 6.1 y 7.1.3 / Estándar 6.0.2, 2.5 a), 4.1 y 4.2</t>
  </si>
  <si>
    <t>Norma BASC 6.1 – Gestión del riesgo
Norma BASC 7.1.3 – Infraestructura
Estándar 6.0.2, 2.5 – Controles en los procesos operativos no relacionados con la carga (literal a: criterios y controles para mitigar los riesgos e impactos del proceso)
Estándar 6.0.2, 4.1 – Control de acceso
Estándar 6.0.2, 4.2 – Seguridad física</t>
  </si>
  <si>
    <t>¿El taller, las embarcaciones, motores, herramientas y equipos críticos se protegen contra manipulación, alteración o sabotaje?</t>
  </si>
  <si>
    <t>Los controles definidos incluyen acceso restringido, vigilancia, CCTV en instalaciones y embarcaciones, inspecciones de Seguridad y Operaciones, monitoreo permanente del Departamento de Mantenimiento, programa preventivo en Synergy, preoperacionales, pruebas posteriores a mantenimiento y capacitación del personal para verificar la funcionalidad de los equipos. Se verifica al momento de la auditoría el funcionamiento de las cámaras de seguridad</t>
  </si>
  <si>
    <t>Norma BASC 7.1.3 / Estándar 6.0.2, 4.2.1 f), 4.2.1 g) y 4.2.3</t>
  </si>
  <si>
    <t>Norma BASC 7.1.3 – Infraestructura
Estándar 6.0.2, 4.2.1 – Seguridad física: mantenimiento y funcionamiento de controles (literal f y literal g)</t>
  </si>
  <si>
    <t>¿Los equipos de seguridad física y electrónica que dependen de mantenimiento —CCTV, iluminación, cerraduras, radios, GPS y elementos de emergencia— cuentan con revisión y mantenimiento documentados?</t>
  </si>
  <si>
    <t>Se stablece CCTV en tierra y embarcaciones, iluminación, cerraduras, radio VHF, celulares y equipos de navegación. La muestra de Voyager incluyó GPS, AIS, ecosonda, interruptores master y luces. Se mantiene la trazabilidad de los mantenimientos y pruebas de funcionamiento de los controles físicos y electrónicos de GPS, CCTV y Radios.</t>
  </si>
  <si>
    <t>Norma BASC 7.1.3 / Estándar 6.0.2, 4.2.2 b)</t>
  </si>
  <si>
    <t>Norma BASC 7.1.3 – Infraestructura
Estándar 6.0.2, 4.2.2 – Control de dispositivos de acceso (literal b: control de llaves y dispositivos de acceso)</t>
  </si>
  <si>
    <t>¿Las llaves de embarcaciones, taller, bodegas y equipos bajo mantenimiento son entregadas a responsables y conciliadas al finalizar la intervención?</t>
  </si>
  <si>
    <t>Se dispone de actas de entrega de llaves de instalaciones y embarcaciones y señala que los patrones son responsables de las llaves de las lanchas. El control debe mantenerse durante la entrega a Mantenimiento y devolución posterior a la liberación.</t>
  </si>
  <si>
    <t>Norma BASC 7.1.2 y 6.1 / Estándar 6.0.2, 3.2 y 2.5 a)</t>
  </si>
  <si>
    <t>Norma BASC 6.1 – Gestión del riesgo
Norma BASC 7.1.2 – Recurso humano
Estándar 6.0.2, 2.5 – Controles en los procesos operativos no relacionados con la carga (literal a: criterios y controles para mitigar los riesgos e impactos del proceso)
Estándar 6.0.2, 3.2 – Inducción, entrenamiento y capacitación</t>
  </si>
  <si>
    <t>¿El personal de mantenimiento está capacitado para reconocer fallas, manipulación no autorizada, compartimientos ocultos, actividades sospechosas y riesgos BASC?</t>
  </si>
  <si>
    <t>La matriz contempla capacitación sobre narcotráfico, extorsión, secuestro, hurto y verificación de funcionamiento de equipos. El Manual establece formación en actividades ilícitas, gestión de riesgos, controles operacionales, seguridad marítima y reporte de incidentes sospechosos. En las muestras participaron Joel de Jesús Guzmán, técnico de mantenimiento, y Catalino Antonio García como ejecutores de actividades.</t>
  </si>
  <si>
    <t>Norma BASC 6.1 a), b), c), d), f) y g) / Estándar 6.0.2, 2.5 a)</t>
  </si>
  <si>
    <t>Norma BASC 6.1 – Gestión del riesgo: identificación del riesgo; análisis del riesgo; evaluación y decisión de tratamiento; tratamiento del riesgo; seguimiento de la eficacia; revisión de los riesgos
Estándar 6.0.2, 2.5 – Controles en los procesos operativos no relacionados con la carga (literal a: criterios y controles para mitigar los riesgos e impactos del proceso)</t>
  </si>
  <si>
    <t>¿La matriz identifica, analiza, evalúa y trata los riesgos de protección aplicables a Mantenimiento?</t>
  </si>
  <si>
    <t>La Matriz de Gestión de Riesgos de Protección consultada el 06/07/2026 contiene cuatro riesgos específicos del proceso MANTENIMIENTO: EXTORSIÓN, NARCOTRÁFICO, SECUESTRO y ATRACO-ROBO. Cada registro incluye número de flujo, cargos y expuestos, actividad, descripción, controles, consecuencias, valoración inherente, tratamiento, valoración residual y política de manejo.</t>
  </si>
  <si>
    <t>Norma BASC 6.1 y 6.1 h) / Estándar 6.0.2, 2.4, 2.5 a) y 3.2</t>
  </si>
  <si>
    <t>Norma BASC 6.1 – Gestión del riesgo: comunicación de riesgos y controles
Estándar 6.0.2, 2.5 – Controles en los procesos operativos no relacionados con la carga (literal a: criterios y controles para mitigar los riesgos e impactos del proceso)
Estándar 6.0.2, 2.4 – Comunicación de actividades sospechosas o eventos críticos
Estándar 6.0.2, 3.2 – Inducción, entrenamiento y capacitación</t>
  </si>
  <si>
    <t>¿Los controles del riesgo de EXTORSIÓN se encuentran implementados y comunicados al personal de Mantenimiento?</t>
  </si>
  <si>
    <t>Riesgo EXTORSIÓN, flujo 1489194, modificado el 01/07/2026. Aplica a 12 personas: Director y Coordinador de Mantenimiento, mecánico/jefe de taller, electricista, auxiliares, fibrero, soldador, personal de oficios varios, maquinista y auxiliar de máquinas. Inherente: impacto ponderado 3, probabilidad 2, calificación 6, nivel Medio. Controles: reporte de actividades sospechosas, procedimiento para llamadas extorsivas, seguimiento de comportamientos, estudios de seguridad, charlas PONAL, CCTV, control de acceso, Código de Ética, auditorías y simulacros. Residual: impacto 3, probabilidad 1, calificación 3, nivel Bajo. Política: mantener abiertos los canales de comunicación; no requiere plan de mejora.</t>
  </si>
  <si>
    <t>Norma BASC 6.1 / Estándar 6.0.2, 2.4, 2.5 a), 4.1, 4.2 y 3.2</t>
  </si>
  <si>
    <t>Norma BASC 6.1 – Gestión del riesgo
Estándar 6.0.2, 2.5 – Controles en los procesos operativos no relacionados con la carga (literal a: criterios y controles para mitigar los riesgos e impactos del proceso)
Estándar 6.0.2, 2.4 – Comunicación de actividades sospechosas o eventos críticos
Estándar 6.0.2, 3.2 – Inducción, entrenamiento y capacitación
Estándar 6.0.2, 4.1 – Control de acceso
Estándar 6.0.2, 4.2 – Seguridad física</t>
  </si>
  <si>
    <t>¿Los controles del riesgo de NARCOTRÁFICO previenen la creación de compartimientos ocultos y la contaminación de embarcaciones durante reparaciones?</t>
  </si>
  <si>
    <t>Riesgo NARCOTRÁFICO, flujo 1489226, modificado el 01/07/2026. Aplica a 12 personas. Riesgo: posibilidad de elaborar compartimientos ocultos o caletas durante mantenimiento para introducir sustancias ilícitas. Inherente: impacto 5, probabilidad 2, calificación 10, nivel Medio. Controles: inspección de personas, paquetes y vehículos; controles portuarios; verificación de reparaciones; peritos DIMAR; CCTV en taller; estudios de seguridad; inspecciones preoperacionales; pruebas de mar e inspección de compartimientos ocultos por el DPA. Residual: impacto 4,7, probabilidad 1, calificación 4,7, nivel Bajo; no requiere plan.</t>
  </si>
  <si>
    <t>¿Los controles del riesgo de SECUESTRO cubren los desplazamientos del personal de Mantenimiento y los servicios fuera de las instalaciones?</t>
  </si>
  <si>
    <t>Riesgo SECUESTRO, flujo 1489513, modificado el 01/07/2026. Aplica a cinco personas: Director y Coordinador de Mantenimiento, mecánico/jefe de taller y personal de oficios varios. Inherente: impacto 4,7, probabilidad 2, calificación 9,4, nivel Medio. Controles: reporte de desplazamientos misionales, rastreo de vehículos, afiches, capacitación con Policía, comunicación aleatoria, canales con PONAL y reporte de novedades. Residual: impacto 4,7, probabilidad 1, calificación 4,7, nivel Bajo. Política: seguimiento aleatorio en desplazamientos; no requiere plan.</t>
  </si>
  <si>
    <t>Norma BASC 6.1 / Estándar 6.0.2, 2.5 a), 4.1 y 4.2</t>
  </si>
  <si>
    <t>Norma BASC 6.1 – Gestión del riesgo
Estándar 6.0.2, 2.5 – Controles en los procesos operativos no relacionados con la carga (literal a: criterios y controles para mitigar los riesgos e impactos del proceso)
Estándar 6.0.2, 4.1 – Control de acceso
Estándar 6.0.2, 4.2 – Seguridad física</t>
  </si>
  <si>
    <t>¿Los controles del riesgo de ATRACO-ROBO protegen repuestos, materiales, herramientas e inventarios utilizados en mantenimiento?</t>
  </si>
  <si>
    <t>Riesgo ATRACO-ROBO, flujo 1489535, modificado el 01/07/2026. Aplica a 12 personas. Riesgo: pérdida de repuestos o material durante el mantenimiento de embarcaciones. Inherente: impacto 3, probabilidad 2, calificación 6, nivel Medio. Controles: seguimiento de utilización, entradas y salidas de almacén, conteos periódicos, Siesa, verificación física por vigilancia, CCTV, control de acceso, auditorías y capacitación en prevención del hurto. Residual: impacto 1,3, probabilidad 1, calificación 1,3, nivel Bajo. Política: mantener procedimientos de almacén y revisiones periódicas; no requiere plan.</t>
  </si>
  <si>
    <t>Norma BASC 6.1 c), f) y g) / Estándar 6.0.2, 2.5 a)</t>
  </si>
  <si>
    <t>Norma BASC 6.1 – Gestión del riesgo: evaluación y decisión de tratamiento; seguimiento de la eficacia; revisión de los riesgos
Estándar 6.0.2, 2.5 – Controles en los procesos operativos no relacionados con la carga (literal a: criterios y controles para mitigar los riesgos e impactos del proceso)</t>
  </si>
  <si>
    <t>¿La aceptación de los riesgos residuales y la decisión de no formular planes de mejora se encuentran debidamente justificadas y aprobadas?</t>
  </si>
  <si>
    <t>Se evidenció que los cuatro riesgos del proceso de Mantenimiento cuentan con valoración, controles, resultado residual, política de manejo y determinación sobre la necesidad de plan de mejora. Con base en la validación final realizada, el requisito se considera conforme.</t>
  </si>
  <si>
    <t>Norma BASC 5.3 y 8.1 / Estándar 6.0.2, 2.5 b)</t>
  </si>
  <si>
    <t>Norma BASC 5.3 – Objetivos del SGCS BASC
Norma BASC 8.1 – Seguimiento, medición, análisis y evaluación
Estándar 6.0.2, 2.5 – Controles en los procesos operativos no relacionados con la carga (literal b: evidencias, trazabilidad e identificación de desviaciones)</t>
  </si>
  <si>
    <t>¿El proceso mide los indicadores definidos en la caracterización y conserva análisis de resultados, tendencias y acciones?</t>
  </si>
  <si>
    <t>Se evidenció medición de siete indicadores del proceso. En las notas quedaron registrados, entre otros, el indicador de cumplimiento del Plan de Mantenimiento con resultado del 100 % hasta abril de 2026 y el indicador de cumplimiento de órdenes de trabajo con resultado del 99 % hasta abril de 2026. La medición y seguimiento se gestiona en Synergy.</t>
  </si>
  <si>
    <t>Norma BASC 8.1 y 9.1 / Estándar 6.0.2, 2.5 b)</t>
  </si>
  <si>
    <t>Norma BASC 8.1 – Seguimiento, medición, análisis y evaluación
Norma BASC 9.1 – Mejora
Estándar 6.0.2, 2.5 – Controles en los procesos operativos no relacionados con la carga (literal b: evidencias, trazabilidad e identificación de desviaciones)</t>
  </si>
  <si>
    <t>¿Los resultados de los siete indicadores se analizan individualmente, comparan con la meta y generan acciones cuando se presentan desviaciones?</t>
  </si>
  <si>
    <t>Se evidenció la medición y seguimiento de los siete indicadores definidos para el proceso de Mantenimiento, cuyos registros permiten identificar el nombre del indicador, fórmula de cálculo, meta, periodicidad, fuente de información, resultado obtenido y análisis correspondiente.
Los resultados evaluados muestran un desempeño favorable del proceso. Entre ellos, se verificó un cumplimiento del 100 % del Plan de Mantenimiento hasta abril de 2026 y un cumplimiento del 99 % de las órdenes de trabajo para el mismo periodo. Estos resultados fueron comparados con las metas establecidas y permiten evaluar la ejecución de las actividades programadas, el cumplimiento de las órdenes y el desempeño general del proceso.
La medición sistemática de los indicadores y la conservación de sus soportes en Synergy proporcionan información objetiva para la toma de decisiones, el seguimiento de tendencias y la definición de acciones cuando se presenten desviaciones.</t>
  </si>
  <si>
    <t>Norma BASC 9.2 y 9.3 / Estándar 6.0.2, 2.5 b)</t>
  </si>
  <si>
    <t>Norma BASC 9.2 – No conformidad
Norma BASC 9.3 – Acción correctiva
Estándar 6.0.2, 2.5 – Controles en los procesos operativos no relacionados con la carga (literal b: evidencias, trazabilidad e identificación de desviaciones)</t>
  </si>
  <si>
    <t>¿Los eventos críticos o fallas relevantes generan corrección, análisis de causa, acciones, responsables, fechas y verificación de eficacia?</t>
  </si>
  <si>
    <t>Se evidenció una acción correctiva relacionada con la confiabilidad del mantenimiento, originada porque dos embarcaciones naufragaron durante un frente frío ocurrido en febrero de 2026. La acción tenía fecha de apertura 20/04/2026 y fecha límite 10/07/2026. Al momento de la auditoría permanecía abierta.</t>
  </si>
  <si>
    <t>Norma BASC 9.3 d) y 6.1 e), f) y g) / Estándar 6.0.2, 2.5 a) y b)</t>
  </si>
  <si>
    <t>Norma BASC 6.1 – Gestión del riesgo: tratamiento del riesgo; respuesta ante la materialización de riesgos; seguimiento de la eficacia; revisión de los riesgos
Norma BASC 9.3 – Acción correctiva
Estándar 6.0.2, 2.5 – Controles en los procesos operativos no relacionados con la carga (literal a: criterios y controles para mitigar los riesgos e impactos del proceso; literal b: evidencias, trazabilidad e identificación de desviaciones)</t>
  </si>
  <si>
    <t>¿La acción correctiva por el naufragio de las dos embarcaciones fue cerrada, evaluada en su eficacia y utilizada para actualizar riesgos, controles, mantenimiento y continuidad del servicio?</t>
  </si>
  <si>
    <t>Se evidenció en Synergy la gestión de una acción correctiva relacionada con la confiabilidad del mantenimiento, originada por el naufragio de dos embarcaciones durante un frente frío ocurrido en febrero de 2026. La acción fue abierta el 20/04/2026, cuenta con actividades, responsables y fecha límite de cumplimiento establecida para el 10/07/2026.
Al momento de la auditoría, la acción permanecía abierta y en ejecución dentro del plazo aprobado, por lo que aún no correspondía efectuar su cierre ni la verificación final de eficacia. Se evidenció que la organización había iniciado el tratamiento del evento y mantenía seguimiento mediante Synergy, permitiendo controlar el avance de las actividades hasta su culminación.
Una vez ejecutadas todas las actividades, deberá documentarse el cierre y realizarse la verificación de eficacia, conforme al procedimiento de acciones correctivas.</t>
  </si>
  <si>
    <t>Norma BASC 7.2.4 / Estándar 6.0.2, 2.5 b) y 5.1</t>
  </si>
  <si>
    <t>Norma BASC 7.2.4 – Control de registros
Estándar 6.0.2, 2.5 – Controles en los procesos operativos no relacionados con la carga (literal b: evidencias, trazabilidad e identificación de desviaciones)
Estándar 6.0.2, 5.1 – Protección de la información de los asociados de negocio</t>
  </si>
  <si>
    <t>¿Los registros de mantenimiento permanecen completos, legibles, protegidos, recuperables y vinculados a la hoja de vida de cada equipo?</t>
  </si>
  <si>
    <t>Las órdenes de trabajo, fichas técnicas, fotografías, planes, mantenimientos preventivos y correctivos y responsables fueron recuperables en Synergy. La trazabilidad de Voyager y Merlina permitió relacionar planificación, ejecución y uso posterior en la operación. Esta integración documental constituye una fortaleza del proceso.</t>
  </si>
  <si>
    <t>Norma BASC 9.1 – Mejora
Estándar 6.0.2, 2.5 – Controles en los procesos operativos no relacionados con la carga (literal a: criterios y controles para mitigar los riesgos e impactos del proceso; literal b: evidencias, trazabilidad e identificación de desviaciones)</t>
  </si>
  <si>
    <t>Norma BASC 4.4 y 7.2.1 / Estándar 6.0.2, 1.1 y 1.2</t>
  </si>
  <si>
    <t>Norma BASC 4.4 – Enfoque de procesos
Norma BASC 7.2.1 – Información documentada: generalidades
Estándar 6.0.2, 1.1 – Requisitos de seguridad para asociados de negocio
Estándar 6.0.2, 1.2 – Prevención del lavado de activos y financiación del terrorismo</t>
  </si>
  <si>
    <t>¿El proceso de Gestión Logística se encuentra caracterizado y define objetivo, alcance, entradas, actividades, responsables, recursos, riesgos, controles, salidas e indicadores?</t>
  </si>
  <si>
    <t>Se evidenció la Caracterización de Gestión Logística CA-CP-01, versión 13, fecha 08/07/2024. El proceso gestiona la compra de bienes y servicios y la relación con proveedores y contratistas. Su alcance inicia con la identificación de la necesidad y finaliza con la entrega del bien o servicio al cliente interno.</t>
  </si>
  <si>
    <t>Norma BASC 4.4 y 7.2.1 / Estándar 6.0.2, 1.1</t>
  </si>
  <si>
    <t>Norma BASC 4.4 – Enfoque de procesos
Norma BASC 7.2.1 – Información documentada: generalidades
Estándar 6.0.2, 1.1 – Requisitos de seguridad para asociados de negocio</t>
  </si>
  <si>
    <t>¿Las compras y la selección, vinculación, evaluación y seguimiento de proveedores y contratistas se encuentran documentadas?</t>
  </si>
  <si>
    <t>Se evidenciaron el Procedimiento de Compras P-CP-01 y el Procedimiento de Selección y Evaluación de Proveedores P-CP-02. el auditado reconoce la importancia del combustible, aceites, repuestos y materiales para la continuidad y seguridad del servicio y remite a estos procedimientos como controles del proceso.</t>
  </si>
  <si>
    <t>Norma BASC 5.4 y 7.1.2 / Estándar 6.0.2, 1.1 y 1.2</t>
  </si>
  <si>
    <t>Norma BASC 5.4 – Responsabilidad y autoridad en la organización
Norma BASC 7.1.2 – Recurso humano
Estándar 6.0.2, 1.1 – Responsabilidades frente a asociados de negocio
Estándar 6.0.2, 1.2 – Responsabilidades de debida diligencia</t>
  </si>
  <si>
    <t>¿Las responsabilidades para solicitar, cotizar, seleccionar, aprobar, comprar, recibir, evaluar y actualizar proveedores se encuentran definidas?</t>
  </si>
  <si>
    <t>La caracterización y los procedimientos establecen la intervención del solicitante, Gestión Logística, Dirección Administrativa, responsables de aprobación, Almacén, Seguridad y Cumplimiento según la naturaleza y criticidad del tercero. La matriz de riesgos identifica como expuestos al Asistente Contable y Logístico, Asistente Logístico, Directora Administrativa, Jefe de Almacén y almacenista.</t>
  </si>
  <si>
    <t>Norma BASC 7.2.4 y 8.1 / Estándar 6.0.2, 1.1</t>
  </si>
  <si>
    <t>Norma BASC 7.2.4 – Control de registros
Norma BASC 8.1 – Seguimiento, medición, análisis y evaluación
Estándar 6.0.2, 1.1 – Trazabilidad de la relación con asociados de negocio</t>
  </si>
  <si>
    <t>¿Las solicitudes, cotizaciones, aprobaciones, órdenes, contratos, recepción y evaluación permiten reconstruir una compra o contratación?</t>
  </si>
  <si>
    <t>Durante la auditoría, se revisó la trazabilidad de la contratación de SOCIAR para el proceso de selección del Director de Seguridad y DPA, Juan Pablo Martínez Rico. Se constató la necesidad documentada, la selección del proveedor con sus soportes de debida diligencia, la prestación del servicio de selección, y todos los documentos de la contratación y evaluación quedaron almacenados en el sistema. La evidencia permite reconstruir el proceso desde la solicitud hasta la contratación final.</t>
  </si>
  <si>
    <t>Norma BASC 7.2.1 y 7.2.4 / Estándar 6.0.2, 1.1 y 1.2</t>
  </si>
  <si>
    <t>Norma BASC 7.2.1 – Información documentada: generalidades
Norma BASC 7.2.4 – Control de registros
Estándar 6.0.2, 1.1 – Registro y actualización de asociados de negocio
Estándar 6.0.2, 1.2 – Información para debida diligencia</t>
  </si>
  <si>
    <t>¿La organización utiliza un formato controlado para la inscripción y actualización de proveedores y contratistas?</t>
  </si>
  <si>
    <t>Se evidenció el Formato de Inscripción y Actualización de Proveedores F-CP-03. El formato soporta la recopilación de información legal, comercial, tributaria, bancaria, de representantes, contactos y beneficiarios finales necesaria para el conocimiento del tercero.</t>
  </si>
  <si>
    <t>Norma BASC 6.1 / Estándar 6.0.2, 1.1 y 1.2</t>
  </si>
  <si>
    <t>Norma BASC 6.1 – Gestión del riesgo
Estándar 6.0.2, 1.1 – Clasificación y controles para asociados de negocio
Estándar 6.0.2, 1.2 – Enfoque basado en riesgo para debida diligencia</t>
  </si>
  <si>
    <t>¿Los proveedores y contratistas se clasifican según la criticidad del bien o servicio y su impacto sobre la seguridad, continuidad, información y operación?</t>
  </si>
  <si>
    <t>El proceso clasifica los terceros según su criticidad y determina controles adicionales para los que pueden afectar la seguridad o continuidad del servicio. En la muestra, Jhonatan Castro Polo, proveedor de infraestructura y soporte de TI, se encontraba clasificado con criticidad alta.</t>
  </si>
  <si>
    <t>Norma BASC 6.1 y 8.1 / Estándar 6.0.2, 1.1</t>
  </si>
  <si>
    <t>Norma BASC 6.1 – Gestión del riesgo
Norma BASC 8.1 – Seguimiento, medición, análisis y evaluación
Estándar 6.0.2, 1.1 – Controles diferenciados según criticidad</t>
  </si>
  <si>
    <t>¿Los controles aplicados a cada proveedor son proporcionales a su nivel de criticidad?</t>
  </si>
  <si>
    <t>Para proveedores críticos se evidenciaron controles como actualización documental, consultas en listas, acuerdos de seguridad, contratos, visitas, evaluación del servicio y seguimiento. La combinación de controles permite diferenciar el tratamiento de terceros de mayor exposición.</t>
  </si>
  <si>
    <t>Norma BASC 6.1 y 7.2.4 / Estándar 6.0.2, 1.1 y 1.2</t>
  </si>
  <si>
    <t>Norma BASC 6.1 – Gestión del riesgo
Norma BASC 7.2.4 – Control de registros
Estándar 6.0.2, 1.1 – Conocimiento del asociado de negocio
Estándar 6.0.2, 1.2 – Debida diligencia</t>
  </si>
  <si>
    <t>¿Antes de la vinculación se verifica la existencia legal, identificación tributaria, actividad económica, representación legal y capacidad para prestar el servicio?</t>
  </si>
  <si>
    <t>En la muestra de SOCIAR se evidenció RUT impreso el 16/02/2026, certificado de Cámara de Comercio del 02/06/2026, información comercial y documento de tarifa anual. El proveedor se encontraba incluido en el listado de proveedores y su actualización fue registrada el 07/07/2026.</t>
  </si>
  <si>
    <t>Norma BASC 6.1 y 7.2.4 / Estándar 6.0.2, 1.2</t>
  </si>
  <si>
    <t>Norma BASC 6.1 – Gestión del riesgo
Norma BASC 7.2.4 – Control de registros
Estándar 6.0.2, 1.2 – Identificación del beneficiario final</t>
  </si>
  <si>
    <t>¿La debida diligencia permite identificar y conservar la información de los beneficiarios finales de las personas jurídicas?</t>
  </si>
  <si>
    <t>Para SOCIAR se evidenció la identificación de Karen Paola Castrillón Daniés y Ángela Patricia Daniés como beneficiarias finales. Esta información se encontraba incorporada en el expediente utilizado para el conocimiento del proveedor.</t>
  </si>
  <si>
    <t>Norma BASC 6.1 – Gestión del riesgo
Norma BASC 7.2.4 – Control de registros
Estándar 6.0.2, 1.2 – Consultas en listas y fuentes de información</t>
  </si>
  <si>
    <t>¿Las consultas en listas restrictivas se realizan a la persona jurídica, representantes, beneficiarios finales y demás personas relevantes?</t>
  </si>
  <si>
    <t>Para SOCIAR se evidenciaron consultas del 07/07/2026 correspondientes a Karen Paola Castrillón y Ángela Daniés. Los reportes hacen parte del expediente de actualización y permiten documentar el control previo y periódico del tercero.</t>
  </si>
  <si>
    <t>Norma BASC 6.1 – Gestión del riesgo
Norma BASC 7.2.4 – Control de registros
Norma BASC 8.1 – Seguimiento, medición, análisis y evaluación
Estándar 6.0.2, 1.2 – Integridad y validación de consultas</t>
  </si>
  <si>
    <t>Norma BASC 6.1 y 8.1 / Estándar 6.0.2, 1.2</t>
  </si>
  <si>
    <t>Norma BASC 6.1 – Gestión del riesgo
Norma BASC 8.1 – Seguimiento, medición, análisis y evaluación
Estándar 6.0.2, 1.2 – Análisis de resultados de debida diligencia</t>
  </si>
  <si>
    <t>¿Los resultados de las consultas son analizados y permiten determinar la aceptación, rechazo o aplicación de debida diligencia intensificada?</t>
  </si>
  <si>
    <t>En los expedientes revisados se identificaron resultados de riesgo y soportes para la decisión de vinculación o continuidad. Para Jhonatan Castro Polo se evidenció consulta del 22/07/2025 con resultado de riesgo bajo. El proceso debe conservar la trazabilidad entre el resultado, la decisión y la aprobación correspondiente.</t>
  </si>
  <si>
    <t>Norma BASC 7.2.4 – Control de registros
Norma BASC 8.1 – Seguimiento, medición, análisis y evaluación
Estándar 6.0.2, 1.1 – Aprobación de asociados de negocio
Estándar 6.0.2, 1.2 – Decisión derivada de la debida diligencia</t>
  </si>
  <si>
    <t>¿La aprobación del proveedor queda documentada después de completar la evaluación y la debida diligencia?</t>
  </si>
  <si>
    <t>El proceso conserva formularios, consultas, acuerdos, visitas, evaluaciones y demás soportes que sustentan la vinculación y continuidad. La trazabilidad de las muestras permitió verificar que la relación comercial se administra mediante documentos y registros controlados.</t>
  </si>
  <si>
    <t>Norma BASC 6.1 y 7.2.4 / Estándar 6.0.2, 1.1</t>
  </si>
  <si>
    <t>Norma BASC 6.1 – Gestión del riesgo
Norma BASC 7.2.4 – Control de registros
Estándar 6.0.2, 1.1 – Acuerdos de seguridad con asociados de negocio</t>
  </si>
  <si>
    <t>¿Los proveedores críticos suscriben acuerdos de seguridad que definan compromisos aplicables al SGCS BASC?</t>
  </si>
  <si>
    <t>Para SOCIAR se evidenció Acuerdo de Seguridad F-PRG-04, versión 03, aprobado el 28/08/2024 y firmado el 25/06/2026. Para Jhonatan Castro Polo se evidenció acuerdo de seguridad del 17/07/2025. Los acuerdos incluyen compromisos relacionados con seguridad, confidencialidad y protección de la relación comercial.</t>
  </si>
  <si>
    <t>Norma BASC 7.2.4 / Estándar 6.0.2, 1.1 y 5.1</t>
  </si>
  <si>
    <t>Norma BASC 7.2.4 – Control de registros
Estándar 6.0.2, 1.1 – Compromisos de seguridad del asociado de negocio
Estándar 6.0.2, 5.1 – Protección de la información de los asociados de negocio</t>
  </si>
  <si>
    <t>¿Los acuerdos y contratos contienen obligaciones de confidencialidad, uso apropiado de información, imágenes, logotipos y demás activos de la organización?</t>
  </si>
  <si>
    <t>Se establece que los acuerdos con proveedores críticos incluyen confidencialidad de la información, uso apropiado de la misma y protección de logotipos e imágenes distintivas. Los acuerdos revisados soportan estos compromisos.</t>
  </si>
  <si>
    <t>Norma BASC 6.1 – Gestión del riesgo
Norma BASC 8.1 – Seguimiento, medición, análisis y evaluación
Estándar 6.0.2, 1.1 – Visitas y verificación de asociados de negocio críticos</t>
  </si>
  <si>
    <t>¿Los proveedores críticos son visitados conforme a su nivel de riesgo y al cronograma definido?</t>
  </si>
  <si>
    <t>El Manual del SGI establece visitas a proveedores críticos de acuerdo con su grado de criticidad. Se evidenció el Formato de Visita a Proveedores F-CP-06, versión 06, aprobado el 19/09/2025, y registros de visita para SOCIAR y para el proveedor de TI.</t>
  </si>
  <si>
    <t>Norma BASC 7.2.4 – Control de registros
Norma BASC 8.1 – Seguimiento, medición, análisis y evaluación
Estándar 6.0.2, 1.1 – Evidencia de visitas a asociados de negocio</t>
  </si>
  <si>
    <t>¿Los registros de visita permiten identificar fecha, alcance, criterios evaluados, resultado, responsable, hallazgos y seguimiento?</t>
  </si>
  <si>
    <t>Para SOCIAR se evidenció visita registrada mediante F-CP-06, versión 06, con fecha 02/12/2025. El formato soporta la verificación de condiciones del proveedor y permite documentar su evaluación frente a los criterios definidos.</t>
  </si>
  <si>
    <t>Norma BASC 6.1 – Gestión del riesgo
Norma BASC 8.1 – Seguimiento, medición, análisis y evaluación
Estándar 6.0.2, 1.1 – Actualización periódica de asociados de negocio
Estándar 6.0.2, 1.2 – Actualización de debida diligencia</t>
  </si>
  <si>
    <t>¿La Cámara de Comercio y las consultas en listas se actualizan anualmente, de acuerdo con lo establecido en el Manual del SGI?</t>
  </si>
  <si>
    <t>Ia empresa establece actualización anual de Cámara de Comercio y revisión anual en listas restrictivas. Para SOCIAR se evidenciaron Cámara de Comercio del 02/06/2026 y consultas del 07/07/2026. Los documentos demuestran la ejecución del control periódico.</t>
  </si>
  <si>
    <t>Norma BASC 6.1 – Gestión del riesgo
Norma BASC 8.1 – Seguimiento, medición, análisis y evaluación
Estándar 6.0.2, 1.1 – Evaluación periódica del riesgo del asociado de negocio
Estándar 6.0.2, 1.2 – Revisión del nivel de riesgo</t>
  </si>
  <si>
    <t>¿La evaluación de riesgos de la relación comercial se actualiza con la periodicidad definida y cuando ocurren cambios o alertas?</t>
  </si>
  <si>
    <t>La empresa establece una evaluación de los riesgos derivados del vínculo comercial con proveedores cada dos años. El proceso debe conservar la fecha de evaluación, nivel de riesgo, cambios identificados, responsable y decisión de continuidad.</t>
  </si>
  <si>
    <t>Norma BASC 6.1 – Gestión del riesgo
Norma BASC 7.2.4 – Control de registros
Norma BASC 8.1 – Seguimiento, medición, análisis y evaluación
Estándar 6.0.2, 1.1 y 1.2 – Debida diligencia integral y seguimiento del asociado de negocio</t>
  </si>
  <si>
    <t>Norma BASC 6.1 – Gestión del riesgo
Norma BASC 7.2.4 – Control de registros
Norma BASC 8.1 – Seguimiento, medición, análisis y evaluación
Estándar 6.0.2, 1.1 – Seguimiento de proveedores críticos
Estándar 6.0.2, 1.2 – Actualización de debida diligencia</t>
  </si>
  <si>
    <t>Norma BASC 7.2.4 – Control de registros
Norma BASC 8.1 – Seguimiento, medición, análisis y evaluación
Estándar 6.0.2, 1.1 – Vigencia y trazabilidad de evaluación del asociado de negocio</t>
  </si>
  <si>
    <t>¿El listado de proveedores permite identificar claramente la última evaluación, su vigencia y la próxima fecha de revisión?</t>
  </si>
  <si>
    <t>Se evidenció que el listado de proveedores establece una vigencia anual para la evaluación. En la muestra de SOCIAR se verificó su inclusión en el listado y la actualización del expediente correspondiente al 07/07/2026, permitiendo mantener la trazabilidad del proveedor dentro del periodo definido.</t>
  </si>
  <si>
    <t>Norma BASC 8.1 / Estándar 6.0.2, 1.1</t>
  </si>
  <si>
    <t>Norma BASC 8.1 – Seguimiento, medición, análisis y evaluación
Estándar 6.0.2, 1.1 – Evaluación del desempeño de asociados de negocio</t>
  </si>
  <si>
    <t>¿El desempeño del proveedor se evalúa con criterios definidos y los resultados son comunicados o utilizados para decisiones de continuidad?</t>
  </si>
  <si>
    <t>El proceso cuenta con evaluación de proveedores y visitas mediante F-CP-06. Los indicadores incluyen desempeño del proveedor, nivel de servicio y plazo de aprovisionamiento, permitiendo analizar calidad, oportunidad y cumplimiento del bien o servicio suministrado.</t>
  </si>
  <si>
    <t>Norma BASC 8.1 y 9.1 / Estándar 6.0.2, 1.1</t>
  </si>
  <si>
    <t>Norma BASC 8.1 – Seguimiento, medición, análisis y evaluación
Norma BASC 9.1 – Mejora
Estándar 6.0.2, 1.1 – Tratamiento de resultados de evaluación de asociados de negocio</t>
  </si>
  <si>
    <t>¿Los resultados desfavorables de proveedores generan seguimiento, compromisos o decisiones de suspensión, reevaluación o retiro?</t>
  </si>
  <si>
    <t>Los procedimientos de selección y evaluación y los registros de visita permiten identificar incumplimientos y gestionar acciones. El proceso debe conservar la trazabilidad desde el resultado de evaluación hasta la decisión adoptada y la verificación posterior.</t>
  </si>
  <si>
    <t>Norma BASC 6.1 – Gestión del riesgo
Norma BASC 8.1 – Seguimiento, medición, análisis y evaluación
Estándar 6.0.2, 1.1 – Verificación del bien o servicio suministrado</t>
  </si>
  <si>
    <t>¿Los bienes y servicios adquiridos son verificados frente a la solicitud, orden, especificaciones y requisitos de seguridad?</t>
  </si>
  <si>
    <t>La matriz de riesgos y los procedimientos contemplan la revisión de la conformidad del producto o servicio adquirido. La recepción involucra al área solicitante y, cuando aplica, a Almacén, Mantenimiento, Seguridad o TI según la naturaleza del bien o servicio.</t>
  </si>
  <si>
    <t>Norma BASC 6.1 – Gestión del riesgo
Estándar 6.0.2, 1.1 – Seguridad en la adquisición de bienes y servicios
Estándar 6.0.2, 1.2 – Prevención de operaciones ilícitas mediante terceros</t>
  </si>
  <si>
    <t>¿La adquisición de bienes, repuestos, equipos e insumos incluye controles para prevenir productos de contrabando o sin trazabilidad legal?</t>
  </si>
  <si>
    <t>Riesgo CONTRABANDO, flujo 1492070, modificado el 02/07/2026. Aplica al Asistente Contable y Logístico, Asistente Logístico y Directora Administrativa. Riesgo inherente: impacto 2,8; probabilidad 2; calificación 5,6, nivel Medio. Controles: debida diligencia, revisión de conformidad del producto o servicio, Código de Ética, políticas y programa de prevención de delitos relacionados con el comercio internacional. Riesgo residual: impacto 2,4; probabilidad 1; calificación 2,4, nivel Bajo.</t>
  </si>
  <si>
    <t>Norma BASC 6.1 / Estándar 6.0.2, 1.1, 1.2 y 4.1</t>
  </si>
  <si>
    <t>Norma BASC 6.1 – Gestión del riesgo
Estándar 6.0.2, 1.1 – Seguridad de asociados de negocio
Estándar 6.0.2, 1.2 – Prevención de proliferación de armas
Estándar 6.0.2, 4.1 – Control de acceso y verificación de elementos</t>
  </si>
  <si>
    <t>¿La recepción y almacenamiento de mercancías contempla controles para prevenir el ingreso de armas, municiones, explosivos o componentes no autorizados?</t>
  </si>
  <si>
    <t>Riesgo PROLIFERACIÓN DE ARMAS, flujo 1492076, modificado el 03/07/2026. Aplica a cinco cargos del proceso. Riesgo inherente: impacto 4,3; probabilidad 2; calificación 8,6, nivel Medio. Controles: verificación de paquetes, vehículos y personas, revisión documental, control de acceso, CCTV, inspección de mercancía, evaluación de la compra y comunicación de novedades. Riesgo residual: impacto 4,3; probabilidad 1; calificación 4,3, nivel Bajo.</t>
  </si>
  <si>
    <t>Norma BASC 6.1 – Gestión del riesgo
Norma BASC 7.2.4 – Control de registros
Estándar 6.0.2, 1.1 – Validación documental de asociados de negocio
Estándar 6.0.2, 1.2 – Debida diligencia y verificación de autenticidad</t>
  </si>
  <si>
    <t>¿La vinculación y actualización incluye controles para detectar documentos falsos, alterados, vencidos o inconsistentes?</t>
  </si>
  <si>
    <t>Riesgo FALSEDAD EN DOCUMENTO PÚBLICO O PRIVADO, flujo 1492102, modificado el 03/07/2026. Riesgo inherente: impacto 2,7; probabilidad 2; calificación 5,4, nivel Medio. Controles: conocimiento del tercero, procedimiento de selección, consultas, estudios de seguridad, acuerdos y reporte de actividades sospechosas. Riesgo residual: impacto 2,7; probabilidad 1; calificación 2,7, nivel Bajo.</t>
  </si>
  <si>
    <t>Norma BASC 6.1 y 7.2.4 / Estándar 6.0.2, 1.1 y 5.1</t>
  </si>
  <si>
    <t>Norma BASC 6.1 – Gestión del riesgo
Norma BASC 7.2.4 – Control de registros
Estándar 6.0.2, 1.1 – Integridad del asociado de negocio
Estándar 6.0.2, 5.1 – Protección de marcas, información e identidad corporativa</t>
  </si>
  <si>
    <t>¿La evaluación del proveedor contempla riesgos relacionados con usurpación de marcas, patentes o identidad empresarial?</t>
  </si>
  <si>
    <t>Riesgo USURPACIÓN DE MARCAS Y PATENTES, flujo 1492110, modificado el 05/07/2026. Riesgo inherente: impacto 2,7; probabilidad 2; calificación 5,4, nivel Medio. Controles: debida diligencia, selección de proveedores, acuerdos de seguridad, verificación documental y reporte de actividades sospechosas. Riesgo residual: impacto 2,7; probabilidad 1; calificación 2,7, nivel Bajo.</t>
  </si>
  <si>
    <t>Norma BASC 6.1 / Estándar 6.0.2, 1.2</t>
  </si>
  <si>
    <t>Norma BASC 6.1 – Gestión del riesgo
Estándar 6.0.2, 1.2 – Prevención del lavado de activos, financiación del terrorismo y FPADM</t>
  </si>
  <si>
    <t>¿El proceso controla el riesgo de vincular, contratar o realizar pagos a proveedores relacionados con LA/FT/FPADM?</t>
  </si>
  <si>
    <t>Riesgo LA/FT/FPADM, flujo 1492044, modificado el 02/07/2026. Aplica a tres cargos. Riesgo inherente: impacto 5; probabilidad 2; calificación 10, nivel Medio. Controles: debida diligencia, conocimiento del tercero, verificación del origen de recursos, procedimiento de selección y evaluación, acuerdos de seguridad y reporte de operaciones inusuales. Riesgo residual: impacto 4,7; probabilidad 1; calificación 4,7, nivel Bajo.</t>
  </si>
  <si>
    <t>Norma BASC 6.1 / Estándar 6.0.2, 1.1, 1.2 y 3.2</t>
  </si>
  <si>
    <t>Norma BASC 6.1 – Gestión del riesgo
Estándar 6.0.2, 1.1 – Integridad de asociados de negocio
Estándar 6.0.2, 1.2 – Debida diligencia
Estándar 6.0.2, 3.2 – Inducción, entrenamiento y capacitación</t>
  </si>
  <si>
    <t>¿El proceso controla el riesgo de corrupción y soborno durante la selección, negociación, aprobación y mantenimiento de proveedores?</t>
  </si>
  <si>
    <t>Riesgo CORRUPCIÓN Y SOBORNO, flujo 1492065, modificado el 02/07/2026. Riesgo inherente: impacto 5; probabilidad 2; calificación 10, nivel Medio. Controles: Programa de Gestión del Riesgo de Corrupción y Soborno, Código de Ética, Política Anticorrupción, gestión de conflictos de interés, política de lobby, capacitación y reporte de novedades. Riesgo residual: impacto 4; probabilidad 1; calificación 4, nivel Bajo.</t>
  </si>
  <si>
    <t>Norma BASC 6.1 y 7.4 / Estándar 6.0.2, 1.2 y 2.4</t>
  </si>
  <si>
    <t>Norma BASC 6.1 – Gestión del riesgo
Norma BASC 7.4 – Comunicación
Estándar 6.0.2, 1.2 – Reporte de operaciones inusuales
Estándar 6.0.2, 2.4 – Comunicación de actividades sospechosas o eventos críticos</t>
  </si>
  <si>
    <t>¿El personal de Gestión Logística conoce los canales para reportar alertas, documentos dudosos, ofrecimientos indebidos, operaciones inusuales o situaciones sospechosas?</t>
  </si>
  <si>
    <t>La matriz de riesgos incluye como controles la obligación de reportar actividades ilícitas, la realización de reportes de operaciones inusuales y los procedimientos de reporte de condiciones y actividades sospechosas. Los programas de formación y sensibilización soportan la aplicación del control.</t>
  </si>
  <si>
    <t>Norma BASC 6.1 – Gestión del riesgo
Norma BASC 7.2.4 – Control de registros
Estándar 6.0.2, 1.1 – Protección de información de asociados de negocio
Estándar 6.0.2, 5.1 – Protección de la información</t>
  </si>
  <si>
    <t>¿Los expedientes de proveedores, contratos, datos bancarios, beneficiarios finales y consultas se protegen contra acceso o divulgación no autorizada?</t>
  </si>
  <si>
    <t>La información de proveedores se administra mediante expedientes y registros controlados. Los acuerdos incluyen compromisos de confidencialidad y el Manual del SGI establece controles de seguridad de la información, acceso por usuarios autorizados y protección de documentos sensibles.</t>
  </si>
  <si>
    <t>Norma BASC 6.1 y 8.1 / Estándar 6.0.2, 1.1 y 4.1</t>
  </si>
  <si>
    <t>Norma BASC 6.1 – Gestión del riesgo
Norma BASC 8.1 – Seguimiento, medición, análisis y evaluación
Estándar 6.0.2, 1.1 – Controles para proveedores que ingresan a instalaciones
Estándar 6.0.2, 4.1 – Control de acceso</t>
  </si>
  <si>
    <t>¿Los proveedores y contratistas que ingresan a las instalaciones son identificados, autorizados y sometidos a los controles de seguridad aplicables?</t>
  </si>
  <si>
    <t>La matriz de riesgos contempla la verificación de personas, vehículos, documentos, paquetes y mercancías, además del procedimiento de control de acceso, CCTV e inspección visual. La ejecución detallada de estos controles se verifica de manera transversal con Administración del Riesgo y Seguridad.</t>
  </si>
  <si>
    <t>Norma BASC 5.3 y 8.1 / Estándar 6.0.2, 1.1</t>
  </si>
  <si>
    <t>Norma BASC 5.3 – Objetivos del SGCS BASC
Norma BASC 8.1 – Seguimiento, medición, análisis y evaluación
Estándar 6.0.2, 1.1 – Evaluación del desempeño de asociados de negocio</t>
  </si>
  <si>
    <t>¿El proceso mide indicadores relacionados con compras, entregas, costos, crédito, desempeño, nivel de servicio y aprovisionamiento?</t>
  </si>
  <si>
    <t>Se evidenciaron los indicadores: calidad de la entrega del bien o servicio, gestión de descuentos, costo logístico, gestión de compras a crédito, desempeño del proveedor, nivel de servicio y plazo de aprovisionamiento. La periodicidad es mensual o semestral según el indicador.</t>
  </si>
  <si>
    <t>Norma BASC 8.1 – Seguimiento, medición, análisis y evaluación
Estándar 6.0.2, 1.1 – Análisis de resultados del proceso de compras y proveedores</t>
  </si>
  <si>
    <t>¿Los resultados de los indicadores se comparan con las metas y generan análisis y acciones cuando corresponda?</t>
  </si>
  <si>
    <t>En Gestión de Compras a Crédito se evidenció resultado de 100 % durante los meses revisados. Para mantener la solidez de la evidencia, cada indicador debe conservar nombre, fórmula, meta, periodicidad, fuente, resultado, tendencia, explicación de desviaciones y acción cuando corresponda.</t>
  </si>
  <si>
    <t>Norma BASC 6.1 – Gestión del riesgo
Norma BASC 8.1 – Seguimiento, medición, análisis y evaluación
Estándar 6.0.2, 1.1 y 1.2 – Eficacia de los controles sobre asociados de negocio</t>
  </si>
  <si>
    <t>¿Los indicadores permiten evaluar el impacto de Gestión Logística sobre la seguridad del SGCS BASC?</t>
  </si>
  <si>
    <t>Se evidenció que la Gestión Logística cuenta con indicadores y mecanismos de seguimiento definidos en la caracterización del proceso y en Synergy, mediante los cuales se controla el desempeño de proveedores y la ejecución de las actividades relacionadas con el SGCS BASC. Con base en la validación final, el requisito se clasifica como conforme.</t>
  </si>
  <si>
    <t>Norma BASC 6.1 – Gestión del riesgo
Norma BASC 8.1 – Seguimiento, medición, análisis y evaluación
Estándar 6.0.2, 1.1 y 1.2 – Seguimiento de riesgos de proveedores y contratistas</t>
  </si>
  <si>
    <t>Norma BASC 6.1 – Gestión del riesgo
Norma BASC 8.1 – Seguimiento, medición, análisis y evaluación
Estándar 6.0.2, 1.1 y 1.2 – Aceptación y revisión del riesgo residual</t>
  </si>
  <si>
    <t>¿La aceptación de los riesgos residuales y la decisión de no formular planes adicionales se encuentran documentadas?</t>
  </si>
  <si>
    <t>Los seis riesgos del proceso registran nivel residual Bajo y «NO» en la columna Requiere Plan de Mejora. La aceptación debe conservarse con responsable, fecha, criterio y justificación, y revisarse cuando cambie la criticidad del proveedor, se presenten alertas o se materialice un riesgo.</t>
  </si>
  <si>
    <t>Norma BASC 7.2.4 – Control de registros
Norma BASC 8.1 – Seguimiento, medición, análisis y evaluación
Estándar 6.0.2, 1.1 y 1.2 – Integridad y disponibilidad de expedientes de asociados de negocio</t>
  </si>
  <si>
    <t>¿Los expedientes se encuentran completos, legibles, identificados, protegidos y disponibles para consulta?</t>
  </si>
  <si>
    <t>Los expedientes revisados contenían formularios, documentos legales, consultas, acuerdos, contratos, visitas y evaluaciones. La organización debe mantener la carga completa y oportuna de los soportes y cerrar los flujos únicamente cuando la actualización integral haya finalizado.</t>
  </si>
  <si>
    <t>Norma BASC 8.2 / Estándar 6.0.2, 1.1 y 1.2</t>
  </si>
  <si>
    <t>Norma BASC 8.2 – Auditoría interna
Estándar 6.0.2, 1.1 y 1.2 – Verificación de controles sobre asociados de negocio</t>
  </si>
  <si>
    <t>¿Gestión Logística se encuentra incluida en el programa de auditoría interna y se verifican muestras de proveedores críticos?</t>
  </si>
  <si>
    <t>El proceso fue incluido en la auditoría interna BASC. La revisión comprendió caracterización, procedimientos, expedientes, consultas, beneficiarios finales, acuerdos, visitas, proveedores críticos, indicadores y matriz de riesgos.</t>
  </si>
  <si>
    <t>Norma BASC 9.1, 9.2 y 9.3 / Estándar 6.0.2, 1.1 y 1.2</t>
  </si>
  <si>
    <t>Norma BASC 9.1 – Mejora
Norma BASC 9.2 – No conformidad
Norma BASC 9.3 – Acción correctiva
Estándar 6.0.2, 1.1 y 1.2 – Mejora de controles de asociados de negocio</t>
  </si>
  <si>
    <t>¿Las desviaciones relacionadas con documentación, consultas, visitas, evaluaciones o desempeño generan acciones y seguimiento?</t>
  </si>
  <si>
    <t>Los procedimientos y Synergy permiten registrar pendientes, responsables y actividades de actualización. La muestra del proveedor de TI evidenció un proceso de actualización en curso y la consulta de SOCIAR permitió identificar la indisponibilidad de algunas fuentes, situaciones que deben conservar trazabilidad hasta su cierre.</t>
  </si>
  <si>
    <t>Norma BASC 6.1 – Gestión del riesgo Norma BASC 7.2.1 – Información documentada: generalidades Norma BASC 7.2.4 – Control de documentos y registros 
Estándar 6.0.2, 1.1 – Requisitos de seguridad para asociados de negocio Estándar 6.0.2, 5.1 – Protección de la información 
Estándar 6.0.2, 5.2 – Seguridad informática</t>
  </si>
  <si>
    <t>Norma BASC 4.4 – Interacción de procesos
Norma BASC 6.1 – Gestión del riesgo
Norma BASC 8.1 – Seguimiento, medición, análisis y evaluación
Estándar 6.0.2 – Integración de debida diligencia, acceso y protección de información</t>
  </si>
  <si>
    <t>Norma BASC 4.4 / Estándar 6.0.2, 3.1 y 3.2</t>
  </si>
  <si>
    <t>Norma BASC 4.4 – Enfoque de procesos
Estándar 6.0.2, 3.1 – Administración y selección de personal
Estándar 6.0.2, 3.2 – Inducción, entrenamiento y capacitación</t>
  </si>
  <si>
    <t>¿El proceso de Gestión Humana se encuentra caracterizado y define su objetivo, alcance, entradas, actividades, responsables, recursos, riesgos, controles, salidas e indicadores?</t>
  </si>
  <si>
    <t>Se evidenció la Caracterización del proceso CA-GH-01, versión 16, fecha 08/07/2026. El alcance comprende selección, contratación, retiro, capacitación y bienestar. La caracterización establece la gestión de la solicitud de personal en Synergy, el visto bueno del Director del área, la aprobación de la Gerencia y las etapas posteriores del ciclo de vinculación.</t>
  </si>
  <si>
    <t>Norma BASC 4.4, 7.1.2 y 7.2.1 / Estándar 6.0.2, 3.1</t>
  </si>
  <si>
    <t>Norma BASC 4.4 – Enfoque de procesos
Norma BASC 7.1.2 – Recurso humano
Norma BASC 7.2.1 – Información documentada: generalidades
Estándar 6.0.2, 3.1 – Administración y selección de personal</t>
  </si>
  <si>
    <t>¿La selección, contratación, administración y desvinculación del personal se encuentra soportada en un procedimiento vigente, aprobado y disponible para consulta?</t>
  </si>
  <si>
    <t>Se evidenció el Procedimiento de selección, contratación y desvinculación de personal P-GH-01, versión 08, aprobado el 20/11/2025. El procedimiento define las etapas de solicitud, selección, verificación, aprobación, contratación, administración del expediente y retiro del personal.</t>
  </si>
  <si>
    <t>Norma BASC 7.2.1 – Información documentada: generalidades
Norma BASC 7.2.4 – Control de registros
Estándar 6.0.2, 3.1.2 – Administración del personal
Estándar 6.0.2, 3.1.3 – Mantenimiento y actualización de la información del personal</t>
  </si>
  <si>
    <t>¿La organización utiliza formatos controlados para la vinculación y actualización de los datos personales y laborales?</t>
  </si>
  <si>
    <t>Se evidenció el Formato de vinculación y actualización de datos F-GH-43, versión 02, fecha 26/04/2026. El formato apoya la identificación del trabajador, el registro de información laboral y la actualización de sus datos durante la relación contractual.</t>
  </si>
  <si>
    <t>Norma BASC 5.4 y 7.1.2 / Estándar 6.0.2, 3.1</t>
  </si>
  <si>
    <t>Norma BASC 5.4 – Responsabilidad y autoridad en la organización
Norma BASC 7.1.2 – Recurso humano
Estándar 6.0.2, 3.1 – Administración y selección de personal</t>
  </si>
  <si>
    <t>¿Las responsabilidades de Gestión Humana, líderes de proceso, Gerencia, Seguridad–DPA, Oficial de Cumplimiento y TI se encuentran definidas para las etapas de vinculación y retiro?</t>
  </si>
  <si>
    <t>La trazabilidad revisada permitió identificar la intervención de Gestión Humana, el Director solicitante, la Gerencia, Seguridad–DPA, el Oficial de Cumplimiento, portería y TI. Las aprobaciones, verificaciones, comunicaciones y entregas se gestionan mediante Synergy, correos electrónicos, formatos y registros asociados.</t>
  </si>
  <si>
    <t>Norma BASC 6.1 y 7.1.2 / Estándar 6.0.2, 3.1</t>
  </si>
  <si>
    <t>Norma BASC 6.1 – Gestión del riesgo
Norma BASC 7.1.2 – Recurso humano
Estándar 6.0.2, 3.1 – Administración y selección de personal</t>
  </si>
  <si>
    <t>¿La organización identifica los cargos críticos y determina controles de confiabilidad acordes con el nivel de exposición?</t>
  </si>
  <si>
    <t>Se evidenció la Matriz de cargos críticos F-GH-36, versión 01, fecha 10/03/2020, actualizada el 03/05/2025. Incluye, entre otros, Gerente, Director de Operaciones, patrones de embarcación, Director de Seguridad–DPA, maquinista y auxiliar de máquina y amarradores portuarios. La criticidad orienta los estudios de seguridad, verificaciones y controles periódicos.</t>
  </si>
  <si>
    <t>Norma BASC 4.4 y 7.1.2 / Estándar 6.0.2, 3.1.1</t>
  </si>
  <si>
    <t>Norma BASC 4.4 – Enfoque de procesos
Norma BASC 7.1.2 – Recurso humano
Estándar 6.0.2, 3.1.1 – Selección y verificación previa a la vinculación</t>
  </si>
  <si>
    <t>¿La necesidad de personal se formaliza mediante solicitud, identificación del cargo, justificación, aprobación del Director de área y autorización de la Gerencia?</t>
  </si>
  <si>
    <t>La caracterización y el procedimiento establecen la solicitud de personal mediante flujo en Synergy. En la muestra de Juan Pablo Martínez Rico se evidenció la requisición de personal N.° 1455201, fecha 13/05/2026, correspondiente a un cargo existente, junto con el formato de vinculación del mismo día.</t>
  </si>
  <si>
    <t>Norma BASC 7.1.2 y 7.2.4 / Estándar 6.0.2, 3.1.1</t>
  </si>
  <si>
    <t>Norma BASC 7.1.2 – Recurso humano
Norma BASC 7.2.4 – Control de registros
Estándar 6.0.2, 3.1.1 – Verificación de identidad, educación, formación, experiencia y referencias</t>
  </si>
  <si>
    <t>¿Antes de la contratación se verifican la identidad, educación, formación, experiencia y referencias del candidato frente al perfil del cargo?</t>
  </si>
  <si>
    <t>En la muestra de Juan Pablo Martínez Rico, Director de Seguridad–DPA, se verificó el Manual de funciones, el diploma de la Armada Nacional —Acta N.° 13716 del 16/12/2016— y la experiencia como inspector especializado de naves en DIMAR. Para Farith Constante se verificaron los requisitos del cargo de amarrador y los soportes de experiencia, formación y entrenamiento.</t>
  </si>
  <si>
    <t>Norma BASC 7.1.2 – Recurso humano
Norma BASC 9.2 – No conformidad
Norma BASC 9.3 – Acción correctiva
Estándar 6.0.2, 3.1.1 – Verificación del perfil
Estándar 6.0.2, 3.1.2 – Administración del personal</t>
  </si>
  <si>
    <t>Norma BASC 7.1.2 – Recurso humano
Norma BASC 7.2.4 – Control de registros
Estándar 6.0.2, 3.1.1 – Verificación previa a la vinculación
Estándar 6.0.2, 3.1.3 – Actualización y mantenimiento de información</t>
  </si>
  <si>
    <t>Norma BASC 6.1 – Gestión del riesgo
Norma BASC 7.1.2 – Recurso humano
Norma BASC 7.2.4 – Control de registros
Estándar 6.0.2, 3.1.1 – Análisis de resultados y autorización de vinculación</t>
  </si>
  <si>
    <t>Norma BASC 7.1.2 / Estándar 6.0.2, 3.1.1</t>
  </si>
  <si>
    <t>Norma BASC 7.1.2 – Recurso humano
Estándar 6.0.2, 3.1.1 – Pruebas preempleo y evaluación de confiabilidad</t>
  </si>
  <si>
    <t>¿Antes de la vinculación se aplican pruebas de alcohol y drogas, pruebas de confiabilidad y estudios de seguridad de acuerdo con la criticidad del cargo?</t>
  </si>
  <si>
    <t>Para Farith Constante se evidenció prueba de alcohol y drogas en orina y aire expirado del 01/08/2025, consentimiento de la misma fecha, prueba de confiabilidad con concepto confiable del 04/08/2025 realizada por SOCIAR y visita domiciliaria del 08/08/2025 con concepto favorable de Integral Consulting. Para Juan Pablo Martínez Rico se evidenció prueba preempleo del 14/05/2026 en saliva para THC, COC, AMP, BZD y OPI, con resultado negativo; prueba de confiabilidad y estudio de seguridad del 22/05/2026 con concepto favorable.</t>
  </si>
  <si>
    <t>Norma BASC 7.1.2 / Estándar 6.0.2, 3.1.1 y 3.1.3</t>
  </si>
  <si>
    <t>Norma BASC 7.1.2 – Recurso humano
Estándar 6.0.2, 3.1.1 – Confiabilidad en la selección
Estándar 6.0.2, 3.1.3 – Evaluaciones periódicas y controles de confiabilidad</t>
  </si>
  <si>
    <t>¿Las pruebas de alcohol y drogas son aplicadas por personal competente y con equipos sometidos a control metrológico?</t>
  </si>
  <si>
    <t>Los soportes de competencia del personal que realiza las pruebas y los controles del alcoholímetro fueron presentados como evidencia complementaria. Se evidenció capacitación en manejo del alcoholímetro impartida por Mayerly Bustacara el 19/04/2019 y la participación de proveedores especializados, entre ellos Prevenco. El requisito se considera conforme con base en la evidencia presentada.</t>
  </si>
  <si>
    <t>Norma BASC 7.1.2 – Recurso humano
Norma BASC 7.2.4 – Control de registros
Estándar 6.0.2, 3.1.1 – Formalización de la contratación</t>
  </si>
  <si>
    <t>¿Los contratos contienen obligaciones de cumplimiento de políticas, procedimientos y controles del SGCS BASC?</t>
  </si>
  <si>
    <t>En el contrato de Juan Pablo Martínez Rico se evidenciaron cláusulas específicas relacionadas con el cumplimiento de los procedimientos BASC. La formalización contractual se encuentra vinculada al expediente del trabajador en Synergy.</t>
  </si>
  <si>
    <t>Norma BASC 7.2.1 – Información documentada: generalidades
Norma BASC 7.2.4 – Control de registros
Estándar 6.0.2, 3.1.2 – Administración del personal
Estándar 6.0.2, 3.1.3 – Base de datos y actualización de información</t>
  </si>
  <si>
    <t>Norma BASC 7.2.4 – Control de registros
Estándar 6.0.2, 3.1.2 – Administración del personal
Estándar 6.0.2, 3.1.3 – Integridad y actualización del expediente</t>
  </si>
  <si>
    <t>Norma BASC 7.1.2 y 7.2.4 / Estándar 6.0.2, 3.1.2</t>
  </si>
  <si>
    <t>Norma BASC 7.1.2 – Recurso humano
Norma BASC 7.2.4 – Control de registros
Estándar 6.0.2, 3.1.2 – Identificación y administración del personal</t>
  </si>
  <si>
    <t>¿La organización conserva fotografía, huellas o registros biométricos y demás elementos de identificación definidos para los cargos aplicables?</t>
  </si>
  <si>
    <t>Para Juan Pablo Martínez Rico se evidenció registro fotográfico en Synergy y huellas obtenidas dentro del estudio de seguridad del 21/05/2026. El Manual del SGI establece que los estudios de seguridad conservan archivo fotográfico y huellas dactilares del personal.</t>
  </si>
  <si>
    <t>Norma BASC 7.1.2 / Estándar 6.0.2, 3.1.2</t>
  </si>
  <si>
    <t>Norma BASC 7.1.2 – Recurso humano
Estándar 6.0.2, 3.1.2 – Control de identificación, dotación y elementos asignados</t>
  </si>
  <si>
    <t>¿La entrega de carné, uniforme, celular y demás elementos de seguridad o trabajo se documenta y se vincula al expediente?</t>
  </si>
  <si>
    <t>Para Juan Pablo Martínez Rico se evidenció entrega de uniforme el 29/05/2026 y acta de entrega de celular y carné del 23/06/2026. Para Farith Constante se evidenciaron registros asociados a la vinculación y comunicación de ingreso. Los soportes se encuentran relacionados con el perfil del trabajador en Synergy.</t>
  </si>
  <si>
    <t>Norma BASC 7.1.2 y 7.2.4 / Estándar 6.0.2, 3.1.2 y 3.1.3</t>
  </si>
  <si>
    <t>Norma BASC 7.1.2 – Recurso humano
Norma BASC 7.2.4 – Control de registros
Estándar 6.0.2, 3.1.2 – Administración del personal
Estándar 6.0.2, 3.1.3 – Actualización periódica de información</t>
  </si>
  <si>
    <t>¿Los datos del personal se actualizan anualmente y cuando se presentan cambios relevantes?</t>
  </si>
  <si>
    <t>El Manual del SGI establece la actualización anual de la información del personal o cuando se presenten cambios relevantes, mediante el flujo de Synergy y el formato F-GH-14. La organización dispone de los lineamientos y registros requeridos para ejecutar y controlar esta actualización.</t>
  </si>
  <si>
    <t>Norma BASC 6.1 y 7.1.2 / Estándar 6.0.2, 3.1.3</t>
  </si>
  <si>
    <t>Norma BASC 6.1 – Gestión del riesgo
Norma BASC 7.1.2 – Recurso humano
Estándar 6.0.2, 3.1.3 – Evaluaciones periódicas de confiabilidad</t>
  </si>
  <si>
    <t>¿Los estudios de seguridad, visitas domiciliarias y verificaciones de antecedentes se actualizan según la criticidad del cargo?</t>
  </si>
  <si>
    <t>El Manual del SGI establece visitas domiciliarias anuales para el personal operativo y cada dos años para socios y personal administrativo. La Matriz de cargos críticos orienta la periodicidad de los estudios. En las muestras se evidenciaron estudios de seguridad y conceptos favorables de proveedores especializados.</t>
  </si>
  <si>
    <t>¿La organización dispone de un procedimiento y programa para la inducción, reinducción, entrenamiento y capacitación del personal?</t>
  </si>
  <si>
    <t>El Manual del SGI identifica el Procedimiento de inducción, entrenamiento y capacitación P-GH-02. Se evidenció el Programa de formación F-GH-08, versión 04, fecha 10/03/2025, y flujos de capacitación en Synergy para programación, cobertura, asistencia y seguimiento.</t>
  </si>
  <si>
    <t>Norma BASC 7.1.2 y 7.2.4 / Estándar 6.0.2, 3.2</t>
  </si>
  <si>
    <t>Norma BASC 7.1.2 – Recurso humano
Norma BASC 7.2.4 – Control de registros
Estándar 6.0.2, 3.2 – Contenido y registro de la inducción</t>
  </si>
  <si>
    <t>¿La inducción incluye el sistema de gestión, políticas, objetivos, Código de Ética, RSE, gestión del riesgo y controles aplicables al cargo?</t>
  </si>
  <si>
    <t>Para Farith Constante se evidenció inducción mediante F-GH-19, versión 05, fecha de aprobación 30/01/2024, realizada el 19/08/2025. El formato registra socialización del sistema BASC, Código de Ética, Política de RSE, políticas y objetivos integrales y gestión del riesgo. Para Juan Pablo Martínez Rico se evidenció inducción del 29/05/2026.</t>
  </si>
  <si>
    <t>Norma BASC 7.1.2 – Recurso humano
Norma BASC 7.2.4 – Control de registros
Estándar 6.0.2, 3.2 – Compromiso del personal con el SGCS BASC</t>
  </si>
  <si>
    <t>¿El registro de inducción documenta expresamente el compromiso del trabajador con el SGCS BASC y con el cumplimiento de sus controles?</t>
  </si>
  <si>
    <t>Se evidenció que el proceso de inducción incluye la socialización de las políticas, los objetivos, el Código de Ética, la responsabilidad social empresarial y la gestión del riesgo, dejando registro de la participación del trabajador y de los compromisos asociados con el cumplimiento de los lineamientos del SGCS BASC.</t>
  </si>
  <si>
    <t>Norma BASC 7.1.2 – Recurso humano
Estándar 6.0.2, 3.2 – Entrenamiento específico para el cargo</t>
  </si>
  <si>
    <t>¿El personal recibe entrenamiento práctico y supervisado antes de ejecutar de manera autónoma las funciones del cargo?</t>
  </si>
  <si>
    <t>Para Farith Constante se evidenció el formato de entrenamiento F-GH-24, versión 01, aprobado el 02/01/2017, correspondiente al periodo comprendido entre el 16/08/2025 y el 15/10/2025. El entrenamiento fue realizado por Jairo Barrios, Director de Operaciones.</t>
  </si>
  <si>
    <t>Norma BASC 7.1.2 – Recurso humano
Estándar 6.0.2, 3.2 – Formación en políticas y riesgos de seguridad</t>
  </si>
  <si>
    <t>¿El programa de capacitación contempla los riesgos BASC y las políticas aplicables a los cargos administrativos y operativos?</t>
  </si>
  <si>
    <t>Se evidenciaron registros de capacitación en RSE del 30/09/2025, prevención de hurto del 15/10/2025, alcohol y drogas del 11/07/2025, prevención de corrupción y soborno del 02/12/2025, prevención de explosivos del 24/09/2025, delitos informáticos del 03/10/2025 y prevención de narcotráfico y uso de sustancias psicoactivas del 03/06/2026.</t>
  </si>
  <si>
    <t>Norma BASC 6.1 – Gestión del riesgo
Norma BASC 7.1.2 – Recurso humano
Estándar 6.0.2, 3.2 – Cobertura de la capacitación de acuerdo con los riesgos</t>
  </si>
  <si>
    <t>Norma BASC 7.1.2 y 8.1 / Estándar 6.0.2, 3.2</t>
  </si>
  <si>
    <t>Norma BASC 7.1.2 – Recurso humano
Norma BASC 8.1 – Seguimiento, medición, análisis y evaluación
Estándar 6.0.2, 3.2 – Evaluación de la capacitación</t>
  </si>
  <si>
    <t>¿La eficacia de las capacitaciones se evalúa y se conservan los resultados por trabajador y tema?</t>
  </si>
  <si>
    <t>En la capacitación de prevención de narcotráfico y prevención del uso de sustancias psicoactivas del 03/06/2026 se evidenció evaluación con calificación 5. Synergy permite consultar cobertura, participación y registros de capacitación por trabajador.</t>
  </si>
  <si>
    <t>Norma BASC 7.1.2 – Recurso humano
Norma BASC 7.2.4 – Control de registros
Estándar 6.0.2, 3.2 – Entrega y aceptación de políticas y códigos</t>
  </si>
  <si>
    <t>¿La entrega del Código de Ética y Conducta, Política de RSE, Política de Derechos Humanos y demás directrices se documenta individualmente?</t>
  </si>
  <si>
    <t>Se evidenció el formato F-GH-40, versión 01, fecha 29/01/2024. Para Farith Constante se registró acta de capacitación y entrega de Código de Ética y Conducta, Política de RSE y Política de Derechos Humanos. Para Juan Pablo Martínez Rico se evidenció entrega de estos documentos el 29/05/2026.</t>
  </si>
  <si>
    <t>Norma BASC 7.1.2 / Estándar 6.0.2, 3.1.2 y 4.1</t>
  </si>
  <si>
    <t>Norma BASC 7.1.2 – Recurso humano
Estándar 6.0.2, 3.1.2 – Administración del personal
Estándar 6.0.2, 4.1 – Control de acceso</t>
  </si>
  <si>
    <t>¿El ingreso de nuevos trabajadores se comunica oportunamente a portería y a las áreas responsables de habilitar accesos?</t>
  </si>
  <si>
    <t>Para Farith Constante se evidenció correo a portería del 14/08/2025. Para Juan Pablo Martínez Rico se evidenció correo de aviso a portería del 28/05/2026. Esta comunicación permite que vigilancia conozca la vinculación antes del ingreso del trabajador.</t>
  </si>
  <si>
    <t>Norma BASC 7.1.2 y 7.2.4 / Estándar 6.0.2, 3.1.2 y 4.1</t>
  </si>
  <si>
    <t>Norma BASC 7.1.2 – Recurso humano
Norma BASC 7.2.4 – Control de registros
Estándar 6.0.2, 3.1.2 – Administración del personal
Estándar 6.0.2, 4.1 – Identificación y autorización de acceso</t>
  </si>
  <si>
    <t>¿La entrega de carné y la habilitación de accesos se realiza únicamente después de completar las verificaciones y autorizaciones de vinculación?</t>
  </si>
  <si>
    <t>En la muestra de Juan Pablo Martínez Rico se evidenció la secuencia de requisición, verificación de antecedentes, pruebas, estudio de seguridad, inducción, comunicación a portería y entrega de carné mediante acta del 23/06/2026.</t>
  </si>
  <si>
    <t>Norma BASC 7.1.2 – Recurso humano
Norma BASC 7.2.4 – Control de registros
Estándar 6.0.2, 3.1.4 – Desvinculación del personal</t>
  </si>
  <si>
    <t>Norma BASC 7.1.2 / Estándar 6.0.2, 3.1.4 y 4.1</t>
  </si>
  <si>
    <t>Norma BASC 7.1.2 – Recurso humano
Estándar 6.0.2, 3.1.4 – Desvinculación del personal
Estándar 6.0.2, 4.1 – Cancelación de accesos</t>
  </si>
  <si>
    <t>¿El retiro se comunica oportunamente a portería, TI, terminales portuarias y demás partes interesadas para cancelar accesos y credenciales?</t>
  </si>
  <si>
    <t>Para la desvinculación de Laura Juliana Urrego Franco se evidenció la comunicación oportuna a portería, mediante la cual se informó su retiro y se activó el control para impedir el ingreso posterior como trabajadora de la organización.
Esta comunicación forma parte del flujo de desvinculación y permite coordinar con las áreas responsables la cancelación de accesos, credenciales y autorizaciones asociadas al vínculo laboral. La desactivación de accesos tecnológicos y la cancelación de credenciales ante terminales portuarias se gestionan de manera complementaria por los procesos de TI, Seguridad y las entidades correspondientes.
En lo aplicable al proceso de Gestión Humana, se evidenció la ejecución del control de comunicación del retiro y la articulación con las partes responsables.</t>
  </si>
  <si>
    <t>Norma BASC 7.2.4 / Estándar 6.0.2, 3.1.4</t>
  </si>
  <si>
    <t>Norma BASC 7.2.4 – Control de registros
Estándar 6.0.2, 3.1.4 – Cierre documental de la desvinculación</t>
  </si>
  <si>
    <t>¿El flujo de retiro se cierra únicamente cuando se han completado paz y salvo, devolución de elementos, cancelación de credenciales, comunicación a partes interesadas y cierre de accesos?</t>
  </si>
  <si>
    <t>Se evidenció que el flujo de desvinculación controla los requisitos de paz y salvo, devolución de elementos, comunicaciones y cierre de accesos, y permanece abierto mientras existan actividades pendientes. La situación específica relacionada con la devolución del uniforme se conserva como hallazgo individual en la muestra correspondiente; por lo tanto, este ítem no se mantiene como observación adicional.</t>
  </si>
  <si>
    <t>Norma BASC 7.1.2 – Recurso humano
Norma BASC 7.2.4 – Control de registros
Estándar 6.0.2, 3.1.4 – Comunicación y control del retiro</t>
  </si>
  <si>
    <t>¿Las muestras de retiro permiten demostrar la aplicación completa del procedimiento y la identificación de pendientes?</t>
  </si>
  <si>
    <t>Para Alexander David Naranjo López se evidenció la entrega del carné y el uniforme, el correo de notificación al personal y las comunicaciones a Drummond, Puerto Nuevo y Marina Internacional. El flujo permitió identificar y mantener bajo seguimiento la confirmación pendiente del bloqueo de la credencial en Sociedad Portuaria, demostrando la aplicación del procedimiento y el control de los pendientes.</t>
  </si>
  <si>
    <t>Norma BASC 6.1 / Estándar 6.0.2, 3.1 y 3.2</t>
  </si>
  <si>
    <t>Norma BASC 6.1 – Gestión del riesgo
Estándar 6.0.2, 3.1 – Administración y selección de personal
Estándar 6.0.2, 3.2 – Inducción, entrenamiento y capacitación</t>
  </si>
  <si>
    <t>¿La matriz de riesgos identifica, analiza, evalúa y trata los riesgos de protección propios de Gestión Humana?</t>
  </si>
  <si>
    <t>La Matriz de Gestión de Riesgos de Protección consultada el 06/07/2026 contiene cuatro riesgos específicos del proceso Gestión Humana: narcotráfico, pérdida de información, corrupción y soborno y LA/FT/FPADM. Los registros incluyen flujo, cargos expuestos, actividad, descripción, controles, consecuencias, valoración inherente, tratamiento, valoración residual y política de manejo.</t>
  </si>
  <si>
    <t>Norma BASC 6.1 / Estándar 6.0.2, 3.1, 3.2 y 4.1</t>
  </si>
  <si>
    <t>Norma BASC 6.1 – Gestión del riesgo
Estándar 6.0.2, 3.1 – Confiabilidad del personal
Estándar 6.0.2, 3.2 – Capacitación en riesgos
Estándar 6.0.2, 4.1 – Control de acceso</t>
  </si>
  <si>
    <t>¿Los controles frente al riesgo de NARCOTRÁFICO se encuentran integrados al proceso de selección, administración y capacitación del personal?</t>
  </si>
  <si>
    <t>Riesgo NARCOTRÁFICO, flujo 1489581, modificado el 01/07/2026. Aplica a 71 personas. Riesgo inherente: impacto 5, probabilidad 2, calificación 10, nivel Medio. Controles: verificación de personas, vehículos, documentos y paquetes; controles portuarios; procedimiento de acceso; inspecciones preoperativas; capacitación; estudios de seguridad; pruebas de confiabilidad y de alcohol y drogas; Código de Ética y programas de prevención. Riesgo residual: impacto 4,7, probabilidad 1, calificación 4,7, nivel Bajo. Política: charlas periódicas y fortalecimiento de valores. No requiere plan de mejora.</t>
  </si>
  <si>
    <t>Norma BASC 6.1 y 7.2.4 / Estándar 6.0.2, 3.1.2, 5.1 y 5.2</t>
  </si>
  <si>
    <t>Norma BASC 6.1 – Gestión del riesgo
Norma BASC 7.2.4 – Control de registros
Estándar 6.0.2, 3.1.2 – Administración del personal
Estándar 6.0.2, 5.1 – Protección de la información de los asociados de negocio
Estándar 6.0.2, 5.2 – Seguridad informática</t>
  </si>
  <si>
    <t>¿Los controles frente al riesgo de PÉRDIDA DE INFORMACIÓN protegen los datos personales, laborales, biométricos y de confiabilidad administrados por Gestión Humana?</t>
  </si>
  <si>
    <t>Riesgo PÉRDIDA DE INFORMACIÓN, flujo 1489623, modificado el 01/07/2026. Aplica a 71 personas. Riesgo inherente: impacto 2,8, probabilidad 2, calificación 5,6, nivel Medio. Controles: Política de Protección de Datos, Política de Seguridad Informática, Aviso de Privacidad, cláusulas y acuerdos de confidencialidad, control de acceso, procedimientos documentales, auditorías, inspecciones informáticas y pruebas de vulnerabilidad. Riesgo residual: impacto 2,8, probabilidad 1, calificación 2,8, nivel Bajo. No requiere plan de mejora.</t>
  </si>
  <si>
    <t>Norma BASC 6.1 – Gestión del riesgo
Norma BASC 7.1.2 – Recurso humano
Estándar 6.0.2, 3.1 – Selección y administración del personal
Estándar 6.0.2, 3.2 – Capacitación en prevención de corrupción y soborno</t>
  </si>
  <si>
    <t>¿Los controles frente al riesgo de CORRUPCIÓN Y SOBORNO se aplican durante la selección, contratación, permanencia y formación del personal?</t>
  </si>
  <si>
    <t>Riesgo CORRUPCIÓN Y SOBORNO, flujo 1489669, modificado el 01/07/2026. Aplica a todos los cargos, con 71 expuestos. Riesgo inherente: impacto 3,1, probabilidad 1, calificación 3,1, nivel Bajo. Controles: procedimiento de selección y desvinculación, estudios de seguridad, capacitación, programa de riesgos de corrupción y soborno, Código de Ética, Política Anticorrupción, controles de acceso, auditorías, debida diligencia y Programa de Transparencia y Ética Empresarial. Riesgo residual: impacto 2,8, probabilidad 1, calificación 2,8, nivel Bajo. No requiere plan de mejora.</t>
  </si>
  <si>
    <t>Norma BASC 6.1 – Gestión del riesgo
Norma BASC 7.1.2 – Recurso humano
Estándar 6.0.2, 3.1 – Debida diligencia y conocimiento del personal
Estándar 6.0.2, 3.2 – Capacitación para reconocer y reportar LA/FT/FPADM</t>
  </si>
  <si>
    <t>Norma BASC 6.1 c), f) y g) / Estándar 6.0.2, 3.1 y 3.2</t>
  </si>
  <si>
    <t>Norma BASC 6.1 – Gestión del riesgo: evaluación de aceptabilidad, seguimiento de la eficacia y revisión de los riesgos
Estándar 6.0.2, 3.1 – Administración y selección de personal
Estándar 6.0.2, 3.2 – Capacitación y toma de conciencia</t>
  </si>
  <si>
    <t>¿La aceptación de los riesgos residuales y la decisión de no formular planes de mejora se encuentra documentada, justificada y aprobada?</t>
  </si>
  <si>
    <t>Se evidenció que los cuatro riesgos de Gestión Humana presentan valoración residual en nivel Bajo, política de manejo y determinación de no requerir plan de mejora. La organización mantiene el seguimiento de estos riesgos en Synergy y, con base en la validación final, el requisito se clasifica como conforme.</t>
  </si>
  <si>
    <t>Norma BASC 5.3 – Objetivos del SGCS BASC
Norma BASC 8.1 – Seguimiento, medición, análisis y evaluación
Estándar 6.0.2, 3.1 – Administración y selección de personal
Estándar 6.0.2, 3.2 – Inducción, entrenamiento y capacitación</t>
  </si>
  <si>
    <t>Norma BASC 8.1 – Seguimiento, medición, análisis y evaluación
Estándar 6.0.2, 3.1 – Evaluación del desempeño de la administración de personal
Estándar 6.0.2, 3.2 – Seguimiento a formación, cobertura y eficacia</t>
  </si>
  <si>
    <t>Norma BASC 9.1, 9.2 y 9.3 / Estándar 6.0.2, 3.1 y 3.2</t>
  </si>
  <si>
    <t>Norma BASC 9.1 – Mejora
Norma BASC 9.2 – No conformidad
Norma BASC 9.3 – Acción correctiva
Estándar 6.0.2, 3.1 – Administración y selección de personal
Estándar 6.0.2, 3.2 – Competencia y capacitación</t>
  </si>
  <si>
    <t>¿Las desviaciones detectadas en perfiles, expedientes, verificaciones, capacitación o retiro generan acciones con responsables, plazos y seguimiento?</t>
  </si>
  <si>
    <t>La organización utiliza salidas no conformes y flujos en Synergy para cerrar brechas de competencia, como se evidenció en Farith Constante y Juan Pablo Martínez Rico. También identifica pendientes en desvinculación y documentación. La herramienta permite asignar responsables y plazos y hacer seguimiento hasta el cierre.</t>
  </si>
  <si>
    <t>Norma BASC 7.2.4 – Control de registros
Norma BASC 8.1 – Seguimiento, medición, análisis y evaluación
Estándar 6.0.2, 3.1 – Trazabilidad del ciclo de vida laboral
Estándar 6.0.2, 3.2 – Trazabilidad de la formación</t>
  </si>
  <si>
    <t>Norma BASC 4.4, 5.4 y 7.2.1 / Estándar 6.0.2, 5.1 y 5.2</t>
  </si>
  <si>
    <t>Norma BASC 4.4 – Enfoque de procesos
Norma BASC 5.4 – Responsabilidad y autoridad en la organización
Norma BASC 7.2.1 – Información documentada: generalidades
Estándar 6.0.2, 5.1 – Protección de la información de los asociados de negocio
Estándar 6.0.2, 5.2 – Seguridad informática</t>
  </si>
  <si>
    <t>¿La Gestión Administrativa y de TI dispone de lineamientos documentados, responsables, recursos y controles para proteger la infraestructura y la información?</t>
  </si>
  <si>
    <t>El Manual del Sistema de Gestión Integrado M-PRG-01, versión 14, identifica la Gestión Administrativa como proceso de apoyo y desarrolla los lineamientos de seguridad de la información. Se evidenciaron el Plan de Contingencia Informática PL-GA-01, el Procedimiento de Seguridad Informática P-GA-06, políticas tecnológicas publicadas en Synergy y responsabilidades asignadas a la Dirección Administrativa y al ingeniero de sistemas Jhonatan Castro Polo.</t>
  </si>
  <si>
    <t>Gestión Administrativa TI</t>
  </si>
  <si>
    <t>Norma BASC 7.2.1 y 7.2.4 / Estándar 6.0.2, 5.1 y 5.2</t>
  </si>
  <si>
    <t>Norma BASC 7.2.1 – Información documentada: generalidades
Norma BASC 7.2.4 – Control de documentos y registros
Estándar 6.0.2, 5.1 – Protección de la información
Estándar 6.0.2, 5.2 – Políticas de seguridad informática</t>
  </si>
  <si>
    <t>¿Las políticas y procedimientos de seguridad informática, copias de respaldo y antivirus se encuentran aprobados, vigentes y disponibles?</t>
  </si>
  <si>
    <t>Se evidenció en la plataforma Synergy la disponibilidad de la Política de Seguridad Informática, los lineamientos para la realización y conservación de copias de seguridad y la Política de Antivirus.
Estos documentos establecen los controles aplicables para la protección de la información, los equipos, los sistemas, las cuentas de usuario y los respaldos institucionales, y se encuentran disponibles para consulta y aplicación por parte de los responsables y usuarios correspondientes.</t>
  </si>
  <si>
    <t>Norma BASC 5.4 – Responsabilidad y autoridad en la organización
Norma BASC 7.1.2 – Recurso humano
Estándar 6.0.2, 5.1 – Responsables de la protección de información
Estándar 6.0.2, 5.2 – Roles y responsabilidades de seguridad informática</t>
  </si>
  <si>
    <t>Norma BASC 6.1, 7.2.1 y 7.2.4 / Estándar 6.0.2, 1.1, 5.1 y 5.2</t>
  </si>
  <si>
    <t>Norma BASC 6.1 – Gestión del riesgo
Norma BASC 7.2.1 – Información documentada: generalidades
Norma BASC 7.2.4 – Control de documentos y registros
Estándar 6.0.2, 1.1 – Requisitos de seguridad para asociados de negocio
Estándar 6.0.2, 5.1 – Protección de la información
Estándar 6.0.2, 5.2 – Seguridad informática</t>
  </si>
  <si>
    <t>¿El contrato del proveedor crítico de TI establece obligaciones específicas de seguridad de la información?</t>
  </si>
  <si>
    <t>Se evidenció la existencia del contrato y del acuerdo de seguridad aplicables al proveedor crítico de infraestructura y soporte de T.I., junto con los controles de confidencialidad, acceso y tratamiento de la información definidos por la organización. El fortalecimiento contractual se mantiene evaluado en Gestión Logística, por lo que este requisito no se conserva como oportunidad de mejora independiente en T.I.</t>
  </si>
  <si>
    <t>Norma BASC 6.1, 7.1.3 y 8.1 / Estándar 6.0.2, 5.1 y 5.2</t>
  </si>
  <si>
    <t>Norma BASC 6.1 – Gestión del riesgo
Norma BASC 7.1.3 – Infraestructura
Norma BASC 8.1 – Seguimiento, medición, análisis y evaluación
Estándar 6.0.2, 5.1 – Identificación de información y activos críticos
Estándar 6.0.2, 5.2 – Evaluación de criticidad TIC</t>
  </si>
  <si>
    <t>¿La organización dispone de una matriz para identificar la criticidad de hardware, software y partes interesadas?</t>
  </si>
  <si>
    <t>Se evidenció la Matriz de Evaluación de Criticidad TIC de Partes Interesadas F-GA-25, versión 01, fecha 31/07/2023. El documento contiene 21 partes interesadas y evalúa componentes de hardware y software, incluyendo dispositivos de acceso a internet, navegación y comunicaciones, equipos de trabajo, sistemas de gestión, banca en línea, seguimiento, nómina, proveedores, operaciones y comunicaciones.</t>
  </si>
  <si>
    <t>Norma BASC 6.1 – Gestión del riesgo
Norma BASC 6.3 – Gestión del cambio
Norma BASC 7.2.4 – Control de documentos y registros
Estándar 6.0.2, 5.1 – Actualización de activos y partes interesadas críticas
Estándar 6.0.2, 5.2 – Revisión de la criticidad TIC</t>
  </si>
  <si>
    <t>Norma BASC 6.1 y 8.1 / Estándar 6.0.2, 5.1 y 5.2</t>
  </si>
  <si>
    <t>Norma BASC 6.1 – Gestión del riesgo
Norma BASC 8.1 – Seguimiento, medición, análisis y evaluación
Estándar 6.0.2, 5.1 – Valoración de activos e información crítica
Estándar 6.0.2, 5.2 – Priorización de controles tecnológicos</t>
  </si>
  <si>
    <t>¿El resumen de criticidad permite priorizar las partes interesadas y los recursos tecnológicos?</t>
  </si>
  <si>
    <t>La hoja Resumen de Criticidad de la matriz F-GA-25 presenta niveles Alto, Medio y Bajo para las 21 partes interesadas. Se evidenció que la mayoría de los componentes de software se encuentran clasificados en nivel Alto, incluyendo los relacionados con entidades financieras, DIMAR, autoridades, superintendencias, DIAN, proveedores, clientes, personal, terminales portuarias y fuentes de información relevantes para la operación.</t>
  </si>
  <si>
    <t>Norma BASC 7.1.3 y 7.2.4 / Estándar 6.0.2, 5.2</t>
  </si>
  <si>
    <t>Norma BASC 7.1.3 – Infraestructura
Norma BASC 7.2.4 – Control de registros
Estándar 6.0.2, 5.2 – Inventario y administración de activos tecnológicos</t>
  </si>
  <si>
    <t>¿Los equipos, servidores, software, cuentas y dispositivos se encuentran inventariados y asignados a responsables?</t>
  </si>
  <si>
    <t>Durante la reunión se consultaron registros relacionados con equipos, usuarios y responsabilidades. La infraestructura incluye equipos de cómputo, servidores, redes, cámaras, sistemas empresariales y dispositivos móviles. Se confirmó que el equipo utilizado por Laura Juliana Urrego Franco fue entregado posteriormente a Cristian Alexis Figueroa Osorio.</t>
  </si>
  <si>
    <t>Norma BASC 7.2.4 – Control de registros
Norma BASC 8.1 – Seguimiento, medición, análisis y evaluación
Estándar 6.0.2, 5.2 – Trazabilidad de asignación y transferencia de activos</t>
  </si>
  <si>
    <t>Norma BASC 7.1.2 – Recurso humano
Norma BASC 7.2.4 – Control de registros
Norma BASC 8.1 – Seguimiento, medición, análisis y evaluación
Estándar 6.0.2, 5.1 – Acceso autorizado a la información
Estándar 6.0.2, 5.2 – Gestión de usuarios y revocación de accesos</t>
  </si>
  <si>
    <t>Norma BASC 7.1.2 y 8.1 / Estándar 6.0.2, 5.1 y 5.2</t>
  </si>
  <si>
    <t>Norma BASC 7.1.2 – Recurso humano
Norma BASC 8.1 – Seguimiento y control de accesos
Estándar 6.0.2, 5.1 – Acceso según necesidad y responsabilidad
Estándar 6.0.2, 5.2 – Asignación de usuarios y privilegios</t>
  </si>
  <si>
    <t>¿Los usuarios y privilegios se asignan de acuerdo con el cargo y la necesidad de acceso?</t>
  </si>
  <si>
    <t>Juan Pablo Martínez Rico dispone de un usuario individual para acceder a su equipo de trabajo. La cuenta funcional DPA se utiliza exclusivamente para la gestión de flujos y tareas asociadas al cargo. La matriz de roles permite identificar responsables, aprobadores, consultados e informados y orientar la asignación de privilegios.</t>
  </si>
  <si>
    <t>Norma BASC 7.2.4 – Control de registros
Norma BASC 8.1 – Seguimiento, medición, análisis y evaluación
Estándar 6.0.2, 5.1 – Trazabilidad de acceso a información
Estándar 6.0.2, 5.2 – Gestión de cuentas funcionales o compartidas</t>
  </si>
  <si>
    <t>Norma BASC 6.1, 7.1.3 y 8.1 / Estándar 6.0.2, 5.2</t>
  </si>
  <si>
    <t>Norma BASC 6.1 – Gestión del riesgo
Norma BASC 7.1.3 – Infraestructura
Norma BASC 8.1 – Seguimiento y control de accesos
Estándar 6.0.2, 5.2 – Protección de redes inalámbricas y credenciales</t>
  </si>
  <si>
    <t>¿Las redes inalámbricas se protegen y sus contraseñas se modifican ante cambios de personal sensible?</t>
  </si>
  <si>
    <t>Como evidencia posterior se confirmó que, al cambiar el responsable de la Dirección de Seguridad–DPA, fueron modificadas las claves de todas las redes Wi-Fi. Este control reduce la posibilidad de que credenciales conocidas por personal retirado continúen habilitando el acceso a la red.</t>
  </si>
  <si>
    <t>Norma BASC 6.1 – Gestión del riesgo
Norma BASC 7.1.3 – Infraestructura
Estándar 6.0.2, 5.2 – Uso seguro de conexiones y dispositivos</t>
  </si>
  <si>
    <t>Norma BASC 7.1.3 y 8.1 / Estándar 6.0.2, 5.2</t>
  </si>
  <si>
    <t>Norma BASC 7.1.3 – Infraestructura
Norma BASC 8.1 – Seguimiento y control de seguridad informática
Estándar 6.0.2, 5.2 – Revisión periódica de cuentas y controles de acceso</t>
  </si>
  <si>
    <t>¿Los accesos a servicios informáticos son revisados periódicamente?</t>
  </si>
  <si>
    <t>La matriz de riesgos de Gestión Administrativa contempla inspecciones semestrales a los controles de acceso a los servicios informáticos, control de red local, administración de usuarios, restricciones de navegación y verificación de accesos físicos y lógicos.</t>
  </si>
  <si>
    <t>Norma BASC 6.1 y 7.2.1 / Estándar 6.0.2, 5.2</t>
  </si>
  <si>
    <t>Norma BASC 6.1 – Gestión del riesgo
Norma BASC 7.2.1 – Información documentada: generalidades
Estándar 6.0.2, 5.2 – Clasificación y gestión de incidentes de seguridad informática</t>
  </si>
  <si>
    <t>¿El procedimiento define categorías, criticidad, responsables y prioridad para los incidentes de seguridad?</t>
  </si>
  <si>
    <t>El Procedimiento de Seguridad Informática P-GA-06 clasifica incidentes críticos y altos. Durante la reunión se identificaron como críticos I1 —manejo inadecuado de datos—, I5 —acceso físico o lógico sin autorización—, I6 —código malicioso— e I11; y como altos I2 —uso inadecuado de credenciales—, I3 —violación de políticas— e I8 —negación de servicio—.</t>
  </si>
  <si>
    <t>Norma BASC 6.1, 8.1 y 9.2 / Estándar 6.0.2, 2.4 y 5.2</t>
  </si>
  <si>
    <t>Norma BASC 6.1 – Gestión del riesgo
Norma BASC 8.1 – Seguimiento, medición, análisis y evaluación
Norma BASC 9.2 – No conformidad
Estándar 6.0.2, 2.4 – Comunicación de eventos críticos
Estándar 6.0.2, 5.2 – Respuesta a incidentes informáticos</t>
  </si>
  <si>
    <t>¿Los incidentes informáticos se registran, escalan, investigan y cierran según su criticidad?</t>
  </si>
  <si>
    <t>El procedimiento establece niveles de prioridad y responsabilidades para la atención técnica. La matriz de riesgos contempla reporte de novedades, inspecciones, pruebas de vulnerabilidad y acciones correctivas. Los incidentes deben conservar identificación, clasificación, fecha, activo afectado, responsable, tratamiento, evidencia de cierre y evaluación de eficacia.</t>
  </si>
  <si>
    <t>Norma BASC 7.1.3 – Infraestructura
Norma BASC 7.2.4 – Control de registros
Norma BASC 8.1 – Seguimiento y evaluación
Estándar 6.0.2, 5.1 – Disponibilidad e integridad de la información
Estándar 6.0.2, 5.2 – Copias de seguridad</t>
  </si>
  <si>
    <t>Norma BASC 7.1.1 – Recursos
Norma BASC 7.1.3 – Infraestructura
Norma BASC 8.1 – Seguimiento y evaluación
Estándar 6.0.2, 5.1 – Disponibilidad de la información
Estándar 6.0.2, 5.2 – Infraestructura de respaldo</t>
  </si>
  <si>
    <t>Norma BASC 6.1 – Gestión del riesgo
Norma BASC 8.1 – Seguimiento, medición, análisis y evaluación
Estándar 6.0.2, 5.1 – Recuperación y disponibilidad de información
Estándar 6.0.2, 5.2 – Verificación de copias de seguridad</t>
  </si>
  <si>
    <t>¿La organización prueba periódicamente la recuperación de los respaldos y documenta los resultados?</t>
  </si>
  <si>
    <t>Se evidenciaron diferentes mecanismos de respaldo de la información y la puesta en operación del servidor de 4 TB, como parte de los controles de continuidad y recuperación tecnológica. Con base en la validación final de la auditoría, el requisito se clasifica como conforme.</t>
  </si>
  <si>
    <t>Norma BASC 7.1.3 – Infraestructura
Norma BASC 8.1 – Seguimiento y control
Estándar 6.0.2, 5.2 – Protección contra código malicioso</t>
  </si>
  <si>
    <t>¿Los equipos y servidores cuentan con antivirus, actualizaciones y controles contra código malicioso?</t>
  </si>
  <si>
    <t>La Política de Antivirus se encuentra en Synergy. La matriz de riesgos contempla antivirus actualizado, un servidor exclusivo para la solución antivirus, mantenimiento preventivo, actualización de seguridad de los equipos, firewall y control de navegación.</t>
  </si>
  <si>
    <t>Norma BASC 6.1 – Gestión del riesgo
Norma BASC 7.1.3 – Infraestructura
Estándar 6.0.2, 5.2 – Seguridad de red, firewall, proxy y conexiones cifradas</t>
  </si>
  <si>
    <t>¿La red dispone de controles para filtrar tráfico, restringir navegación y proteger las conexiones remotas?</t>
  </si>
  <si>
    <t>La matriz de riesgos documenta un servidor de comunicaciones con firewall y reglas para tráfico interno, externo y de intercambio, proxy con reglas de navegación por grupos y servicio OPENVPN con conexiones cifradas a 2048 bits. También se contemplan restricciones al uso no autorizado de unidades USB y lectores ópticos.</t>
  </si>
  <si>
    <t>Norma BASC 6.1 – Gestión del riesgo
Norma BASC 7.1.3 – Infraestructura
Estándar 6.0.2, 5.2 – Seguridad para trabajo remoto</t>
  </si>
  <si>
    <t>¿El trabajo remoto se realiza mediante conexiones seguras, horarios y equipos controlados?</t>
  </si>
  <si>
    <t>Para el trabajo remoto se utiliza OPENVPN, la cual debe habilitarse al iniciar la jornada y deshabilitarse al finalizarla. La organización establece horarios de conectividad, conexiones cifradas, equipos asignados y reglas de acceso a los servicios de red.</t>
  </si>
  <si>
    <t>Norma BASC 7.1.3 – Infraestructura
Norma BASC 7.2.4 – Control de registros
Estándar 6.0.2, 5.2 – Uso de software autorizado y licenciado</t>
  </si>
  <si>
    <t>¿La organización utiliza software autorizado y mantiene control sobre instalaciones y actualizaciones?</t>
  </si>
  <si>
    <t>La matriz de riesgos establece el uso exclusivo de software debidamente licenciado. La administración técnica comprende mantenimiento, actualización de seguridad, control de red, restricciones de acceso y soporte por parte del ingeniero de sistemas.</t>
  </si>
  <si>
    <t>Norma BASC 6.1 – Gestión del riesgo
Norma BASC 7.1.2 – Recurso humano
Norma BASC 8.1 – Seguimiento y evaluación
Estándar 6.0.2, 3.2 – Inducción, entrenamiento y capacitación
Estándar 6.0.2, 5.2 – Uso seguro de dispositivos móviles</t>
  </si>
  <si>
    <t>¿Los usuarios de teléfonos corporativos reciben controles y orientación frente a smishing, enlaces falsos y robo de credenciales?</t>
  </si>
  <si>
    <t>La matriz de riesgos identifica el smishing mediante SMS o WhatsApp para robar claves, usuarios, datos bancarios o información sensible. Los controles incluyen Política de Uso de Celulares, actas de entrega, capacitación en delitos informáticos, seguridad de la información, protección de datos y reporte de novedades.</t>
  </si>
  <si>
    <t>Norma BASC 6.1 – Gestión del riesgo
Norma BASC 8.1 – Seguimiento, medición, análisis y evaluación
Norma BASC 9.1 – Mejora
Estándar 6.0.2, 5.2 – Pruebas de vulnerabilidad y seguridad informática</t>
  </si>
  <si>
    <t>Norma BASC 6.1 – Gestión del riesgo
Norma BASC 8.1 – Seguimiento, medición, análisis y evaluación
Estándar 6.0.2, 5.2 – Metodología de pruebas técnicas de vulnerabilidad</t>
  </si>
  <si>
    <t>Norma BASC 8.1 y 9.1 / Estándar 6.0.2, 5.2</t>
  </si>
  <si>
    <t>Norma BASC 8.1 – Seguimiento, medición, análisis y evaluación
Norma BASC 9.1 – Mejora
Estándar 6.0.2, 5.2 – Evaluación de resultados de vulnerabilidad</t>
  </si>
  <si>
    <t>¿Los resultados de las pruebas permiten identificar la severidad y el estado de seguridad del portal?</t>
  </si>
  <si>
    <t>La prueba no detectó alertas críticas para Marítimos Arboleda. Se identificaron ocho advertencias menores relacionadas principalmente con encabezados de seguridad de transporte HTTPS. La actualización sistemática de WordPress y la infraestructura de alojamiento contratada con Turbify contribuyen a mantener el portal seguro para la operación.</t>
  </si>
  <si>
    <t>Norma BASC 9.1, 9.2 y 9.3 / Estándar 6.0.2, 5.2</t>
  </si>
  <si>
    <t>Norma BASC 9.1 – Mejora
Norma BASC 9.2 – No conformidad
Norma BASC 9.3 – Acción correctiva
Estándar 6.0.2, 5.2 – Tratamiento de vulnerabilidades</t>
  </si>
  <si>
    <t>¿Las recomendaciones técnicas de la prueba fueron tratadas mediante acciones verificables?</t>
  </si>
  <si>
    <t>Se evidenció que las advertencias menores fueron corregidas. Entre las acciones descritas se encuentran la depuración de bibliotecas, eliminación de recursos innecesarios, mejora del código fuente para limitar la exposición de datos sensibles y rediseño estético y técnico de las páginas con apoyo del ingeniero Jefferson Velásquez.</t>
  </si>
  <si>
    <t>Norma BASC 7.2.4 – Control de registros
Norma BASC 8.1 – Seguimiento, medición, análisis y evaluación
Norma BASC 9.1 – Mejora
Norma BASC 9.3 – Acción correctiva
Estándar 6.0.2, 5.2 – Cierre y verificación de acciones de vulnerabilidad</t>
  </si>
  <si>
    <t>Norma BASC 6.1 – Gestión del riesgo
Norma BASC 7.1.2 – Recurso humano
Norma BASC 8.1 – Seguimiento y evaluación
Estándar 6.0.2, 3.2 – Conciencia y capacitación
Estándar 6.0.2, 5.2 – Simulacros de seguridad informática</t>
  </si>
  <si>
    <t>Norma BASC 6.1 – Gestión del riesgo
Norma BASC 6.3 – Gestión del cambio
Norma BASC 7.1.1 – Recursos
Norma BASC 7.1.3 – Infraestructura
Estándar 6.0.2, 5.2 – Monitoreo y detección de vulnerabilidades</t>
  </si>
  <si>
    <t>Norma BASC 6.3 – Gestión del cambio
Norma BASC 7.2.4 – Control de registros
Norma BASC 8.1 – Seguimiento, medición, análisis y evaluación
Estándar 6.0.2, 5.2 – Implementación controlada de herramientas de monitoreo</t>
  </si>
  <si>
    <t>Norma BASC 6.1 – Gestión del riesgo
Norma BASC 8.1 – Seguimiento, medición, análisis y evaluación
Estándar 6.0.2, 5.2 – Gestión del riesgo de phishing, malware, ransomware y robo de credenciales</t>
  </si>
  <si>
    <t>¿La matriz de riesgos contempla ataques dirigidos contra correos, sistemas administrativos y plataformas bancarias?</t>
  </si>
  <si>
    <t>Riesgo informático, flujo 1494050, modificado el 05/07/2026. Aplica a los 71 cargos. Considera phishing, malware, ransomware, robo de credenciales, suplantación de correos y pagos fraudulentos. Riesgo inherente: impacto 4,1, probabilidad 2, calificación 8,2, nivel Medio. Controles: SIESA con Data Center Tier 4, red encriptada, control local de Synergy, pagos autorizados con token, políticas de seguridad, backup, vulnerabilidad, inspecciones y software licenciado. Riesgo residual: impacto 3,8, probabilidad 1, calificación 3,8, nivel Bajo.</t>
  </si>
  <si>
    <t>Norma BASC 6.1 – Gestión del riesgo
Norma BASC 8.1 – Seguimiento, medición, análisis y evaluación
Estándar 6.0.2, 5.2 – Gestión del riesgo de pharming y sitios fraudulentos</t>
  </si>
  <si>
    <t>¿La matriz contempla el riesgo de redirección a sitios fraudulentos y establece controles de navegación?</t>
  </si>
  <si>
    <t>Riesgo informático, flujo 1494054, modificado el 05/07/2026. La amenaza corresponde a pharming mediante vulneración de DNS o equipos para redirigir al usuario a una página fraudulenta. Riesgo inherente: impacto 4,1, probabilidad 2, calificación 8,2, nivel Medio. Controles: servicios encriptados, firewall, plataformas autorizadas, token, políticas, backup, pruebas de vulnerabilidad, software licenciado y bloqueo de sitios no seguros. Riesgo residual: impacto 4,1, probabilidad 1, calificación 4,1, nivel Bajo.</t>
  </si>
  <si>
    <t>Norma BASC 6.1 – Gestión del riesgo
Norma BASC 7.1.3 – Infraestructura
Norma BASC 8.1 – Seguimiento, medición, análisis y evaluación
Estándar 6.0.2, 5.2 – Continuidad de la infraestructura tecnológica</t>
  </si>
  <si>
    <t>¿La matriz contempla fallas de equipos, servidores, redes, internet, correos, software y respaldos?</t>
  </si>
  <si>
    <t>Riesgo informático, flujo 1494059, modificado el 05/07/2026. Contempla fallas, daños o interrupciones de equipos de cómputo, servidores, redes, internet, software, correos y sistemas de respaldo. Riesgo inherente: impacto 4,1, probabilidad 2, calificación 8,2, nivel Medio. Controles: políticas, backup, vulnerabilidad, software licenciado, mantenimiento preventivo, antivirus, control de accesos, monitoreo de red, renovación de equipos críticos, contingencia tecnológica y revisión periódica. Riesgo residual: impacto 4,1, probabilidad 1, calificación 4,1, nivel Bajo.</t>
  </si>
  <si>
    <t>Norma BASC 6.1 – Gestión del riesgo
Norma BASC 8.1 – Seguimiento, medición, análisis y evaluación
Estándar 6.0.2, 5.2 – Riesgos asociados a dispositivos móviles y smishing</t>
  </si>
  <si>
    <t>¿La matriz contempla mensajes fraudulentos enviados a teléfonos corporativos?</t>
  </si>
  <si>
    <t>Riesgo informático, flujo 1494201, modificado el 05/07/2026. Aplica a 28 personas con teléfono celular asignado y contempla mensajes SMS o WhatsApp con enlaces falsos para sustraer claves, usuarios, datos bancarios o información sensible. Riesgo inherente: impacto 1,4, probabilidad 2, calificación 2,8, nivel Bajo. Los controles reducen el riesgo residual a 1,4, nivel Bajo.</t>
  </si>
  <si>
    <t>Norma BASC 6.1 – Gestión del riesgo
Norma BASC 7.1.3 – Infraestructura
Norma BASC 8.1 – Seguimiento, medición, análisis y evaluación
Estándar 6.0.2, 5.2 – Riesgos y controles del trabajo remoto</t>
  </si>
  <si>
    <t>¿La matriz contempla accesos no autorizados, redes inseguras, equipos personales y fuga de información durante el trabajo remoto?</t>
  </si>
  <si>
    <t>Riesgo informático, flujo 1494228, modificado el 05/07/2026. Aplica a diez cargos administrativos. Riesgo inherente: impacto 2,6, probabilidad 2, calificación 5,2, nivel Medio. Controles: firewall, doce servidores virtuales, servidor de antivirus, restricciones USB, pruebas de vulnerabilidad, inspecciones, proxy, OPENVPN cifrada a 2048 bits, políticas y horarios de conectividad. Riesgo residual: impacto 2,2, probabilidad 1, calificación 2,2, nivel Bajo.</t>
  </si>
  <si>
    <t>Norma BASC 6.1 – Gestión del riesgo
Norma BASC 8.1 – Seguimiento, medición, análisis y evaluación
Estándar 6.0.2, 5.2 – Aceptación y revisión del riesgo residual informático</t>
  </si>
  <si>
    <t>¿La aceptación de los riesgos residuales se encuentra soportada y su eficacia se revisa ante cambios o incidentes?</t>
  </si>
  <si>
    <t>Los riesgos informáticos revisados presentan nivel residual Bajo y registran que no requieren plan de mejora. La valoración incorpora controles técnicos, humanos y documentales. La revisión debe mantenerse ante cambios como Wazuh, el nuevo servidor de respaldo, modificaciones de usuarios, pruebas de vulnerabilidad o materialización de incidentes.</t>
  </si>
  <si>
    <t>Norma BASC 5.3 – Objetivos del SGCS BASC
Norma BASC 8.1 – Seguimiento, medición, análisis y evaluación
Estándar 6.0.2, 5.1 – Evaluación de la protección de información
Estándar 6.0.2, 5.2 – Indicadores de seguridad informática</t>
  </si>
  <si>
    <t>Norma BASC 7.1.2 y 8.1 / Estándar 6.0.2, 3.2 y 5.2</t>
  </si>
  <si>
    <t>Norma BASC 7.1.2 – Recurso humano
Norma BASC 8.1 – Seguimiento, medición, análisis y evaluación
Estándar 6.0.2, 3.2 – Inducción, entrenamiento y capacitación
Estándar 6.0.2, 5.2 – Conciencia en seguridad informática</t>
  </si>
  <si>
    <t>¿El personal recibe formación sobre credenciales, correos fraudulentos, navegación, dispositivos, respaldo y reporte de incidentes?</t>
  </si>
  <si>
    <t>La matriz de riesgos establece capacitación en seguridad informática, políticas y procedimientos, uso de celulares, robo de información, phishing, smishing y manejo de respaldos. Los ejercicios de ingeniería social y las pruebas técnicas complementan la toma de conciencia del personal.</t>
  </si>
  <si>
    <t>Norma BASC 7.2.4 – Control de documentos y registros
Norma BASC 8.1 – Seguimiento, medición, análisis y evaluación
Estándar 6.0.2, 5.1 – Protección y disponibilidad de registros tecnológicos
Estándar 6.0.2, 5.2 – Evidencias de seguridad informática</t>
  </si>
  <si>
    <t>¿Los registros de usuarios, respaldos, mantenimientos, incidentes, vulnerabilidades, cambios y activos permanecen protegidos y recuperables?</t>
  </si>
  <si>
    <t>Synergy centraliza políticas, procedimientos, flujos y acciones; el Directorio Activo conserva el estado de usuarios; los servidores y servicios de respaldo protegen información crítica; y la matriz de riesgos documenta controles. La solidez de la evidencia depende de que las asignaciones, cambios, pruebas, correcciones y cierres se registren de manera completa y oportuna.</t>
  </si>
  <si>
    <t>Evaluados: 47 | Conformes: 39 | NC: 2 | Observaciones: 2 | OM: 0 | Fortalezas: 4 | Excluidos: 0</t>
  </si>
  <si>
    <t>Evaluados: 19 | Conformes: 13 | NC: 0 | Observaciones: 1 | OM: 2 | Fortalezas: 3 | Excluidos: 0</t>
  </si>
  <si>
    <t>Evaluados: 23 | Conformes: 16 | NC: 1 | Observaciones: 1 | OM: 2 | Fortalezas: 3 | Excluidos: 0</t>
  </si>
  <si>
    <t>Evaluados: 43 | Conformes: 39 | NC: 0 | Observaciones: 2 | OM: 2 | Fortalezas: 0 | Excluidos: 3</t>
  </si>
  <si>
    <t>Evaluados: 49 | Conformes: 35 | NC: 0 | Observaciones: 2 | OM: 7 | Fortalezas: 5 | Excluidos: 0</t>
  </si>
  <si>
    <t>Evaluados: 38 | Conformes: 37 | NC: 0 | Observaciones: 0 | OM: 0 | Fortalezas: 1 | Excluidos: 0</t>
  </si>
  <si>
    <t>Evaluados: 44 | Conformes: 38 | NC: 0 | Observaciones: 1 | OM: 2 | Fortalezas: 3 | Excluidos: 0</t>
  </si>
  <si>
    <t>Evaluados: 43 | Conformes: 32 | NC: 0 | Observaciones: 3 | OM: 5 | Fortalezas: 3 | Excluidos: 0</t>
  </si>
  <si>
    <t>Evaluados: 42 | Conformes: 27 | NC: 0 | Observaciones: 4 | OM: 3 | Fortalezas: 8 | Excluidos: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</si>
</sst>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name val="Carlito"/>
    </font>
    <font>
      <b/>
      <sz val="11"/>
      <color rgb="FFFFFFFF"/>
      <name val="Carlito"/>
    </font>
    <font>
      <b/>
      <sz val="18"/>
      <color rgb="FFFFFFFF"/>
      <name val="Carlito"/>
    </font>
    <font>
      <b/>
      <sz val="11"/>
      <color rgb="FF17365D"/>
      <name val="Carlito"/>
    </font>
    <font>
      <b/>
      <sz val="19"/>
      <color rgb="FFFFFFFF"/>
      <name val="Carlito"/>
    </font>
    <font>
      <b/>
      <sz val="10"/>
      <color rgb="FF17365D"/>
      <name val="Carlito"/>
    </font>
    <font>
      <b/>
      <sz val="12"/>
      <color rgb="FF17365D"/>
      <name val="Carlito"/>
    </font>
    <font>
      <i/>
      <sz val="9"/>
      <color rgb="FF666666"/>
      <name val="Carlito"/>
    </font>
    <font>
      <b/>
      <sz val="10"/>
      <color rgb="FFFFFFFF"/>
      <name val="Carlito"/>
    </font>
    <font>
      <b/>
      <sz val="22"/>
      <color rgb="FF17365D"/>
      <name val="Carlito"/>
    </font>
    <font>
      <b/>
      <sz val="11"/>
      <color rgb="FF1F1F1F"/>
      <name val="Carlito"/>
    </font>
    <font>
      <b/>
      <sz val="12"/>
      <color rgb="FFFFFFFF"/>
      <name val="Carlito"/>
    </font>
    <font>
      <i/>
      <sz val="9"/>
      <color rgb="FF17365D"/>
      <name val="Carlito"/>
    </font>
    <font>
      <b/>
      <sz val="9"/>
      <color rgb="FF17365D"/>
      <name val="Carlito"/>
    </font>
    <font>
      <b/>
      <sz val="14"/>
      <color rgb="FF17365D"/>
      <name val="Carlito"/>
    </font>
  </fonts>
  <fills count="18">
    <fill>
      <patternFill patternType="none"/>
    </fill>
    <fill>
      <patternFill patternType="gray125"/>
    </fill>
    <fill>
      <patternFill patternType="solid">
        <fgColor rgb="FF2F75B5"/>
      </patternFill>
    </fill>
    <fill>
      <patternFill patternType="solid">
        <fgColor rgb="FF0F243E"/>
      </patternFill>
    </fill>
    <fill>
      <patternFill patternType="solid">
        <fgColor rgb="FFD9EAF7"/>
      </patternFill>
    </fill>
    <fill>
      <patternFill patternType="solid">
        <fgColor rgb="FF008C95"/>
      </patternFill>
    </fill>
    <fill>
      <patternFill patternType="solid">
        <fgColor rgb="FFFFFFFF"/>
      </patternFill>
    </fill>
    <fill>
      <patternFill patternType="solid">
        <fgColor rgb="FFF2F2F2"/>
      </patternFill>
    </fill>
    <fill>
      <patternFill patternType="solid">
        <fgColor rgb="FF17365D"/>
      </patternFill>
    </fill>
    <fill>
      <patternFill patternType="solid">
        <fgColor rgb="FFEAF3F8"/>
      </patternFill>
    </fill>
    <fill>
      <patternFill patternType="solid">
        <fgColor rgb="FFE2F0D9"/>
      </patternFill>
    </fill>
    <fill>
      <patternFill patternType="solid">
        <fgColor rgb="FFFCE4D6"/>
      </patternFill>
    </fill>
    <fill>
      <patternFill patternType="solid">
        <fgColor rgb="FFFFF2CC"/>
      </patternFill>
    </fill>
    <fill>
      <patternFill patternType="solid">
        <fgColor rgb="FFFFE699"/>
      </patternFill>
    </fill>
    <fill>
      <patternFill patternType="solid">
        <fgColor rgb="FFD9D9D9"/>
      </patternFill>
    </fill>
    <fill>
      <patternFill patternType="solid">
        <fgColor rgb="FF008C95"/>
      </patternFill>
    </fill>
    <fill>
      <patternFill patternType="solid">
        <fgColor rgb="FFD9EAF7"/>
      </patternFill>
    </fill>
    <fill>
      <patternFill patternType="solid">
        <fgColor rgb="FF2F75B5"/>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43">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0" fillId="0" borderId="10" xfId="0" applyBorder="1"/>
    <xf numFmtId="0" fontId="3" fillId="4" borderId="7" xfId="0" applyFont="1" applyFill="1" applyBorder="1"/>
    <xf numFmtId="0" fontId="0" fillId="0" borderId="11" xfId="0" applyBorder="1" applyAlignment="1">
      <alignment horizontal="center"/>
    </xf>
    <xf numFmtId="0" fontId="0" fillId="0" borderId="0" xfId="0" applyAlignment="1">
      <alignment horizontal="center"/>
    </xf>
    <xf numFmtId="0" fontId="3" fillId="4" borderId="9" xfId="0" applyFont="1" applyFill="1" applyBorder="1" applyAlignment="1">
      <alignment horizontal="center"/>
    </xf>
    <xf numFmtId="164" fontId="0" fillId="0" borderId="0" xfId="0" applyNumberFormat="1"/>
    <xf numFmtId="164" fontId="0" fillId="0" borderId="10" xfId="0" applyNumberFormat="1" applyBorder="1"/>
    <xf numFmtId="0" fontId="1" fillId="2" borderId="0" xfId="0" applyFont="1" applyFill="1" applyAlignment="1">
      <alignment horizontal="center" vertical="center" wrapText="1"/>
    </xf>
    <xf numFmtId="9" fontId="0" fillId="0" borderId="0" xfId="0" applyNumberFormat="1" applyAlignment="1">
      <alignment wrapText="1"/>
    </xf>
    <xf numFmtId="0" fontId="3" fillId="4" borderId="0" xfId="0" applyFont="1" applyFill="1" applyAlignment="1">
      <alignment wrapText="1"/>
    </xf>
    <xf numFmtId="164" fontId="0" fillId="0" borderId="0" xfId="0" applyNumberFormat="1" applyAlignment="1">
      <alignment wrapText="1"/>
    </xf>
    <xf numFmtId="164" fontId="3" fillId="4" borderId="0" xfId="0" applyNumberFormat="1" applyFont="1" applyFill="1" applyAlignment="1">
      <alignment wrapText="1"/>
    </xf>
    <xf numFmtId="0" fontId="1" fillId="17" borderId="16" xfId="0" applyFont="1" applyFill="1" applyBorder="1" applyAlignment="1">
      <alignment horizontal="center" vertical="center" wrapText="1"/>
    </xf>
    <xf numFmtId="0" fontId="1" fillId="17"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12" fillId="4" borderId="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1" fillId="2" borderId="0" xfId="0" applyFont="1" applyFill="1" applyAlignment="1">
      <alignment horizontal="center" vertical="center"/>
    </xf>
    <xf numFmtId="0" fontId="8" fillId="8" borderId="7"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8" xfId="0" applyFont="1" applyFill="1" applyBorder="1" applyAlignment="1">
      <alignment horizontal="center" vertical="center" wrapText="1"/>
    </xf>
    <xf numFmtId="49" fontId="14" fillId="9" borderId="0" xfId="0" applyNumberFormat="1" applyFont="1" applyFill="1" applyAlignment="1">
      <alignment horizontal="center" vertical="center" wrapText="1"/>
    </xf>
    <xf numFmtId="0" fontId="14" fillId="9" borderId="0" xfId="0" applyFont="1" applyFill="1" applyAlignment="1">
      <alignment horizontal="center" vertical="center" wrapText="1"/>
    </xf>
    <xf numFmtId="1" fontId="9" fillId="11" borderId="1" xfId="0" applyNumberFormat="1" applyFont="1" applyFill="1" applyBorder="1" applyAlignment="1">
      <alignment horizontal="center" vertical="center"/>
    </xf>
    <xf numFmtId="0" fontId="9" fillId="11" borderId="1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0" xfId="0" applyFont="1" applyFill="1" applyAlignment="1">
      <alignment horizontal="center" vertical="center"/>
    </xf>
    <xf numFmtId="0" fontId="9" fillId="11" borderId="4"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6" xfId="0" applyFont="1" applyFill="1" applyBorder="1" applyAlignment="1">
      <alignment horizontal="center" vertical="center"/>
    </xf>
    <xf numFmtId="1" fontId="9" fillId="12" borderId="1" xfId="0" applyNumberFormat="1" applyFont="1" applyFill="1" applyBorder="1" applyAlignment="1">
      <alignment horizontal="center" vertical="center"/>
    </xf>
    <xf numFmtId="0" fontId="9" fillId="12" borderId="1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0" xfId="0" applyFont="1" applyFill="1" applyAlignment="1">
      <alignment horizontal="center" vertical="center"/>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10" xfId="0" applyFont="1" applyFill="1" applyBorder="1" applyAlignment="1">
      <alignment horizontal="center" vertical="center"/>
    </xf>
    <xf numFmtId="0" fontId="9" fillId="12" borderId="6" xfId="0" applyFont="1" applyFill="1" applyBorder="1" applyAlignment="1">
      <alignment horizontal="center" vertical="center"/>
    </xf>
    <xf numFmtId="1" fontId="9" fillId="13" borderId="1" xfId="0" applyNumberFormat="1" applyFont="1" applyFill="1" applyBorder="1" applyAlignment="1">
      <alignment horizontal="center" vertical="center"/>
    </xf>
    <xf numFmtId="0" fontId="9" fillId="13" borderId="11"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0" xfId="0" applyFont="1" applyFill="1" applyAlignment="1">
      <alignment horizontal="center" vertical="center"/>
    </xf>
    <xf numFmtId="0" fontId="9" fillId="13" borderId="4"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6" xfId="0" applyFont="1" applyFill="1" applyBorder="1" applyAlignment="1">
      <alignment horizontal="center" vertical="center"/>
    </xf>
    <xf numFmtId="1" fontId="9" fillId="14" borderId="1" xfId="0" applyNumberFormat="1" applyFont="1" applyFill="1" applyBorder="1" applyAlignment="1">
      <alignment horizontal="center" vertical="center"/>
    </xf>
    <xf numFmtId="0" fontId="9" fillId="14" borderId="11" xfId="0" applyFont="1" applyFill="1" applyBorder="1" applyAlignment="1">
      <alignment horizontal="center" vertical="center"/>
    </xf>
    <xf numFmtId="0" fontId="9" fillId="14" borderId="2" xfId="0" applyFont="1" applyFill="1" applyBorder="1" applyAlignment="1">
      <alignment horizontal="center" vertical="center"/>
    </xf>
    <xf numFmtId="0" fontId="9" fillId="14" borderId="3" xfId="0" applyFont="1" applyFill="1" applyBorder="1" applyAlignment="1">
      <alignment horizontal="center" vertical="center"/>
    </xf>
    <xf numFmtId="0" fontId="9" fillId="14" borderId="0" xfId="0" applyFont="1" applyFill="1" applyAlignment="1">
      <alignment horizontal="center" vertical="center"/>
    </xf>
    <xf numFmtId="0" fontId="9" fillId="14" borderId="4"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10" xfId="0" applyFont="1" applyFill="1" applyBorder="1" applyAlignment="1">
      <alignment horizontal="center" vertical="center"/>
    </xf>
    <xf numFmtId="0" fontId="9" fillId="14" borderId="6" xfId="0" applyFont="1" applyFill="1" applyBorder="1" applyAlignment="1">
      <alignment horizontal="center" vertical="center"/>
    </xf>
    <xf numFmtId="1" fontId="9" fillId="9" borderId="1" xfId="0" applyNumberFormat="1" applyFont="1" applyFill="1" applyBorder="1" applyAlignment="1">
      <alignment horizontal="center" vertical="center"/>
    </xf>
    <xf numFmtId="0" fontId="9" fillId="9" borderId="1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0" xfId="0" applyFont="1" applyFill="1" applyAlignment="1">
      <alignment horizontal="center" vertical="center"/>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6" xfId="0" applyFont="1" applyFill="1" applyBorder="1" applyAlignment="1">
      <alignment horizontal="center" vertical="center"/>
    </xf>
    <xf numFmtId="1" fontId="9" fillId="10" borderId="1" xfId="0" applyNumberFormat="1" applyFont="1" applyFill="1" applyBorder="1" applyAlignment="1">
      <alignment horizontal="center" vertical="center"/>
    </xf>
    <xf numFmtId="0" fontId="9" fillId="10" borderId="1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0" xfId="0" applyFont="1" applyFill="1" applyAlignment="1">
      <alignment horizontal="center" vertical="center"/>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6" xfId="0" applyFont="1" applyFill="1" applyBorder="1" applyAlignment="1">
      <alignment horizontal="center" vertical="center"/>
    </xf>
    <xf numFmtId="164" fontId="9" fillId="10" borderId="1" xfId="0" applyNumberFormat="1" applyFont="1" applyFill="1" applyBorder="1" applyAlignment="1">
      <alignment horizontal="center" vertical="center"/>
    </xf>
    <xf numFmtId="0" fontId="4" fillId="3" borderId="0" xfId="0" applyFont="1" applyFill="1" applyAlignment="1">
      <alignment horizontal="center" vertical="center" wrapText="1"/>
    </xf>
    <xf numFmtId="0" fontId="5" fillId="4" borderId="0" xfId="0" applyFont="1" applyFill="1" applyAlignment="1">
      <alignment horizontal="center" vertical="center"/>
    </xf>
    <xf numFmtId="0" fontId="1" fillId="5"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8"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8" xfId="0" applyFont="1" applyFill="1" applyBorder="1" applyAlignment="1">
      <alignment horizontal="center" vertical="center"/>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1" fillId="15" borderId="12" xfId="0" applyFont="1" applyFill="1" applyBorder="1" applyAlignment="1">
      <alignment horizontal="center" vertical="center"/>
    </xf>
    <xf numFmtId="0" fontId="1" fillId="15" borderId="13" xfId="0" applyFont="1" applyFill="1" applyBorder="1" applyAlignment="1">
      <alignment horizontal="center"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cellXfs>
  <cellStyles count="1">
    <cellStyle name="Normal" xfId="0" builtinId="0"/>
  </cellStyles>
  <dxfs count="79">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color rgb="FF9C0006"/>
      </font>
      <fill>
        <patternFill>
          <bgColor rgb="FFF4CCCC"/>
        </patternFill>
      </fill>
    </dxf>
    <dxf>
      <font>
        <b/>
        <color rgb="FF7F6000"/>
      </font>
      <fill>
        <patternFill>
          <bgColor rgb="FFFFF2CC"/>
        </patternFill>
      </fill>
    </dxf>
    <dxf>
      <font>
        <b/>
        <color rgb="FF1F4E78"/>
      </font>
      <fill>
        <patternFill>
          <bgColor rgb="FFDDEBF7"/>
        </patternFill>
      </fill>
    </dxf>
    <dxf>
      <font>
        <b/>
        <color rgb="FF375623"/>
      </font>
      <fill>
        <patternFill>
          <bgColor rgb="FFC6E0B4"/>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a:t>Distribución del proceso seleccionado</a:t>
            </a:r>
          </a:p>
        </c:rich>
      </c:tx>
      <c:overlay val="0"/>
    </c:title>
    <c:autoTitleDeleted val="0"/>
    <c:plotArea>
      <c:layout/>
      <c:pieChart>
        <c:varyColors val="1"/>
        <c:ser>
          <c:idx val="0"/>
          <c:order val="0"/>
          <c:tx>
            <c:v>Cantidad</c:v>
          </c:tx>
          <c:cat>
            <c:strRef>
              <c:f>'Datos Dashboard'!$L$2:$L$6</c:f>
              <c:strCache>
                <c:ptCount val="5"/>
                <c:pt idx="0">
                  <c:v>Conforme</c:v>
                </c:pt>
                <c:pt idx="1">
                  <c:v>No conforme</c:v>
                </c:pt>
                <c:pt idx="2">
                  <c:v>Observación</c:v>
                </c:pt>
                <c:pt idx="3">
                  <c:v>Oportunidad de mejora</c:v>
                </c:pt>
                <c:pt idx="4">
                  <c:v>Fortaleza</c:v>
                </c:pt>
              </c:strCache>
            </c:strRef>
          </c:cat>
          <c:val>
            <c:numRef>
              <c:f>'Datos Dashboard'!$M$2:$M$6</c:f>
              <c:numCache>
                <c:formatCode>General</c:formatCode>
                <c:ptCount val="5"/>
                <c:pt idx="0">
                  <c:v>276</c:v>
                </c:pt>
                <c:pt idx="1">
                  <c:v>3</c:v>
                </c:pt>
                <c:pt idx="2">
                  <c:v>16</c:v>
                </c:pt>
                <c:pt idx="3">
                  <c:v>23</c:v>
                </c:pt>
                <c:pt idx="4">
                  <c:v>30</c:v>
                </c:pt>
              </c:numCache>
            </c:numRef>
          </c:val>
          <c:extLst>
            <c:ext xmlns:c16="http://schemas.microsoft.com/office/drawing/2014/chart" uri="{C3380CC4-5D6E-409C-BE32-E72D297353CC}">
              <c16:uniqueId val="{00000000-5126-4BC8-ACFC-702B3E05DB24}"/>
            </c:ext>
          </c:extLst>
        </c:ser>
        <c:dLbls>
          <c:showLegendKey val="0"/>
          <c:showVal val="0"/>
          <c:showCatName val="0"/>
          <c:showSerName val="0"/>
          <c:showPercent val="0"/>
          <c:showBubbleSize val="0"/>
          <c:showLeaderLines val="0"/>
        </c:dLbls>
        <c:firstSliceAng val="0"/>
      </c:pieChart>
    </c:plotArea>
    <c:legend>
      <c:legendPos val="r"/>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a:t>Resultados por clasificación</a:t>
            </a:r>
          </a:p>
        </c:rich>
      </c:tx>
      <c:overlay val="0"/>
    </c:title>
    <c:autoTitleDeleted val="0"/>
    <c:plotArea>
      <c:layout/>
      <c:barChart>
        <c:barDir val="col"/>
        <c:grouping val="clustered"/>
        <c:varyColors val="0"/>
        <c:ser>
          <c:idx val="0"/>
          <c:order val="0"/>
          <c:tx>
            <c:v>Cantidad</c:v>
          </c:tx>
          <c:invertIfNegative val="1"/>
          <c:cat>
            <c:strRef>
              <c:f>'Datos Dashboard'!$L$2:$L$6</c:f>
              <c:strCache>
                <c:ptCount val="5"/>
                <c:pt idx="0">
                  <c:v>Conforme</c:v>
                </c:pt>
                <c:pt idx="1">
                  <c:v>No conforme</c:v>
                </c:pt>
                <c:pt idx="2">
                  <c:v>Observación</c:v>
                </c:pt>
                <c:pt idx="3">
                  <c:v>Oportunidad de mejora</c:v>
                </c:pt>
                <c:pt idx="4">
                  <c:v>Fortaleza</c:v>
                </c:pt>
              </c:strCache>
            </c:strRef>
          </c:cat>
          <c:val>
            <c:numRef>
              <c:f>'Datos Dashboard'!$M$2:$M$6</c:f>
              <c:numCache>
                <c:formatCode>General</c:formatCode>
                <c:ptCount val="5"/>
                <c:pt idx="0">
                  <c:v>276</c:v>
                </c:pt>
                <c:pt idx="1">
                  <c:v>3</c:v>
                </c:pt>
                <c:pt idx="2">
                  <c:v>16</c:v>
                </c:pt>
                <c:pt idx="3">
                  <c:v>23</c:v>
                </c:pt>
                <c:pt idx="4">
                  <c:v>30</c:v>
                </c:pt>
              </c:numCache>
            </c:numRef>
          </c:val>
          <c:extLst>
            <c:ext xmlns:c16="http://schemas.microsoft.com/office/drawing/2014/chart" uri="{C3380CC4-5D6E-409C-BE32-E72D297353CC}">
              <c16:uniqueId val="{00000000-98EF-476F-8DE9-3DFE1D59C8F4}"/>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a:t>Resultado favorable por proceso</a:t>
            </a:r>
          </a:p>
        </c:rich>
      </c:tx>
      <c:overlay val="0"/>
    </c:title>
    <c:autoTitleDeleted val="0"/>
    <c:plotArea>
      <c:layout/>
      <c:barChart>
        <c:barDir val="bar"/>
        <c:grouping val="clustered"/>
        <c:varyColors val="0"/>
        <c:ser>
          <c:idx val="0"/>
          <c:order val="0"/>
          <c:tx>
            <c:v>% favorable</c:v>
          </c:tx>
          <c:invertIfNegative val="1"/>
          <c:cat>
            <c:strRef>
              <c:f>'Datos Dashboard'!$G$2:$G$10</c:f>
              <c:strCache>
                <c:ptCount val="9"/>
                <c:pt idx="0">
                  <c:v>Planeación Estratégica</c:v>
                </c:pt>
                <c:pt idx="1">
                  <c:v>Gestión Documental</c:v>
                </c:pt>
                <c:pt idx="2">
                  <c:v>Gestión de Mejora</c:v>
                </c:pt>
                <c:pt idx="3">
                  <c:v>Gestión de Operaciones</c:v>
                </c:pt>
                <c:pt idx="4">
                  <c:v>Administración del Riesgo</c:v>
                </c:pt>
                <c:pt idx="5">
                  <c:v>Mantenimiento</c:v>
                </c:pt>
                <c:pt idx="6">
                  <c:v>Gestión Logística</c:v>
                </c:pt>
                <c:pt idx="7">
                  <c:v>Gestión Humana</c:v>
                </c:pt>
                <c:pt idx="8">
                  <c:v>Gestión Administrativa T.I.</c:v>
                </c:pt>
              </c:strCache>
            </c:strRef>
          </c:cat>
          <c:val>
            <c:numRef>
              <c:f>'Datos Dashboard'!$H$2:$H$10</c:f>
              <c:numCache>
                <c:formatCode>0.0%</c:formatCode>
                <c:ptCount val="9"/>
                <c:pt idx="0">
                  <c:v>0.93617021276595747</c:v>
                </c:pt>
                <c:pt idx="1">
                  <c:v>0.97368421052631582</c:v>
                </c:pt>
                <c:pt idx="2">
                  <c:v>0.93478260869565222</c:v>
                </c:pt>
                <c:pt idx="3">
                  <c:v>0.97674418604651159</c:v>
                </c:pt>
                <c:pt idx="4">
                  <c:v>0.97959183673469385</c:v>
                </c:pt>
                <c:pt idx="5">
                  <c:v>1</c:v>
                </c:pt>
                <c:pt idx="6">
                  <c:v>0.98863636363636365</c:v>
                </c:pt>
                <c:pt idx="7">
                  <c:v>0.96511627906976749</c:v>
                </c:pt>
                <c:pt idx="8">
                  <c:v>0.95238095238095233</c:v>
                </c:pt>
              </c:numCache>
            </c:numRef>
          </c:val>
          <c:extLst>
            <c:ext xmlns:c16="http://schemas.microsoft.com/office/drawing/2014/chart" uri="{C3380CC4-5D6E-409C-BE32-E72D297353CC}">
              <c16:uniqueId val="{00000000-5272-4883-A810-61F353152CA5}"/>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0.0%"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a:t>Hallazgos por proceso</a:t>
            </a:r>
          </a:p>
        </c:rich>
      </c:tx>
      <c:overlay val="0"/>
    </c:title>
    <c:autoTitleDeleted val="0"/>
    <c:plotArea>
      <c:layout/>
      <c:barChart>
        <c:barDir val="bar"/>
        <c:grouping val="clustered"/>
        <c:varyColors val="0"/>
        <c:ser>
          <c:idx val="0"/>
          <c:order val="0"/>
          <c:tx>
            <c:v>Hallazgos</c:v>
          </c:tx>
          <c:invertIfNegative val="1"/>
          <c:cat>
            <c:strRef>
              <c:f>'Datos Dashboard'!$N$2:$N$10</c:f>
              <c:strCache>
                <c:ptCount val="9"/>
                <c:pt idx="0">
                  <c:v>Planeación Estratégica</c:v>
                </c:pt>
                <c:pt idx="1">
                  <c:v>Gestión Documental</c:v>
                </c:pt>
                <c:pt idx="2">
                  <c:v>Gestión de Mejora</c:v>
                </c:pt>
                <c:pt idx="3">
                  <c:v>Gestión de Operaciones</c:v>
                </c:pt>
                <c:pt idx="4">
                  <c:v>Administración del Riesgo</c:v>
                </c:pt>
                <c:pt idx="5">
                  <c:v>Mantenimiento</c:v>
                </c:pt>
                <c:pt idx="6">
                  <c:v>Gestión Logística</c:v>
                </c:pt>
                <c:pt idx="7">
                  <c:v>Gestión Humana</c:v>
                </c:pt>
                <c:pt idx="8">
                  <c:v>Gestión Administrativa T.I.</c:v>
                </c:pt>
              </c:strCache>
            </c:strRef>
          </c:cat>
          <c:val>
            <c:numRef>
              <c:f>'Datos Dashboard'!$O$2:$O$10</c:f>
              <c:numCache>
                <c:formatCode>General</c:formatCode>
                <c:ptCount val="9"/>
                <c:pt idx="0">
                  <c:v>4</c:v>
                </c:pt>
                <c:pt idx="1">
                  <c:v>3</c:v>
                </c:pt>
                <c:pt idx="2">
                  <c:v>4</c:v>
                </c:pt>
                <c:pt idx="3">
                  <c:v>4</c:v>
                </c:pt>
                <c:pt idx="4">
                  <c:v>9</c:v>
                </c:pt>
                <c:pt idx="5">
                  <c:v>0</c:v>
                </c:pt>
                <c:pt idx="6">
                  <c:v>3</c:v>
                </c:pt>
                <c:pt idx="7">
                  <c:v>8</c:v>
                </c:pt>
                <c:pt idx="8">
                  <c:v>7</c:v>
                </c:pt>
              </c:numCache>
            </c:numRef>
          </c:val>
          <c:extLst>
            <c:ext xmlns:c16="http://schemas.microsoft.com/office/drawing/2014/chart" uri="{C3380CC4-5D6E-409C-BE32-E72D297353CC}">
              <c16:uniqueId val="{00000000-FD93-4363-9BC9-7E47A8C13B3B}"/>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8</xdr:col>
      <xdr:colOff>0</xdr:colOff>
      <xdr:row>34</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16</xdr:col>
      <xdr:colOff>0</xdr:colOff>
      <xdr:row>34</xdr:row>
      <xdr:rowOff>0</xdr:rowOff>
    </xdr:to>
    <xdr:graphicFrame macro="">
      <xdr:nvGraphicFramePr>
        <xdr:cNvPr id="3" nam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0</xdr:rowOff>
    </xdr:from>
    <xdr:to>
      <xdr:col>8</xdr:col>
      <xdr:colOff>0</xdr:colOff>
      <xdr:row>52</xdr:row>
      <xdr:rowOff>0</xdr:rowOff>
    </xdr:to>
    <xdr:graphicFrame macro="">
      <xdr:nvGraphicFramePr>
        <xdr:cNvPr id="4" name="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35</xdr:row>
      <xdr:rowOff>0</xdr:rowOff>
    </xdr:from>
    <xdr:to>
      <xdr:col>16</xdr:col>
      <xdr:colOff>0</xdr:colOff>
      <xdr:row>52</xdr:row>
      <xdr:rowOff>0</xdr:rowOff>
    </xdr:to>
    <xdr:graphicFrame macro="">
      <xdr:nvGraphicFramePr>
        <xdr:cNvPr id="5" name="Chart">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umenProcesosBASC2026" displayName="ResumenProcesosBASC2026" ref="A4:K14">
  <tableColumns count="11">
    <tableColumn id="1" xr3:uid="{00000000-0010-0000-0000-000001000000}" name="Proceso"/>
    <tableColumn id="2" xr3:uid="{00000000-0010-0000-0000-000002000000}" name="Conforme"/>
    <tableColumn id="3" xr3:uid="{00000000-0010-0000-0000-000003000000}" name="No conforme"/>
    <tableColumn id="4" xr3:uid="{00000000-0010-0000-0000-000004000000}" name="Observación"/>
    <tableColumn id="5" xr3:uid="{00000000-0010-0000-0000-000005000000}" name="Oportunidad de mejora"/>
    <tableColumn id="6" xr3:uid="{00000000-0010-0000-0000-000006000000}" name="Fortaleza"/>
    <tableColumn id="7" xr3:uid="{00000000-0010-0000-0000-000007000000}" name="Excluido"/>
    <tableColumn id="8" xr3:uid="{00000000-0010-0000-0000-000008000000}" name="Evaluados"/>
    <tableColumn id="9" xr3:uid="{00000000-0010-0000-0000-000009000000}" name="Hallazgos"/>
    <tableColumn id="10" xr3:uid="{00000000-0010-0000-0000-00000A000000}" name="% favorable"/>
    <tableColumn id="11" xr3:uid="{00000000-0010-0000-0000-00000B000000}" name="Lectur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DetalleAdmdelRiesgo2026" displayName="DetalleAdmdelRiesgo2026" ref="A5:F50">
  <tableColumns count="6">
    <tableColumn id="1" xr3:uid="{00000000-0010-0000-0900-000001000000}" name="ID"/>
    <tableColumn id="2" xr3:uid="{00000000-0010-0000-0900-000002000000}" name="Numeral aplicable"/>
    <tableColumn id="3" xr3:uid="{00000000-0010-0000-0900-000003000000}" name="Tema específico"/>
    <tableColumn id="4" xr3:uid="{00000000-0010-0000-0900-000004000000}" name="Pregunta"/>
    <tableColumn id="5" xr3:uid="{00000000-0010-0000-0900-000005000000}" name="Evidencia / comentarios"/>
    <tableColumn id="6" xr3:uid="{00000000-0010-0000-0900-000006000000}" name="Clasificació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DetalleMantenimiento2026" displayName="DetalleMantenimiento2026" ref="A5:F43">
  <tableColumns count="6">
    <tableColumn id="1" xr3:uid="{00000000-0010-0000-0A00-000001000000}" name="ID"/>
    <tableColumn id="2" xr3:uid="{00000000-0010-0000-0A00-000002000000}" name="Numeral aplicable"/>
    <tableColumn id="3" xr3:uid="{00000000-0010-0000-0A00-000003000000}" name="Tema específico"/>
    <tableColumn id="4" xr3:uid="{00000000-0010-0000-0A00-000004000000}" name="Pregunta"/>
    <tableColumn id="5" xr3:uid="{00000000-0010-0000-0A00-000005000000}" name="Evidencia / comentarios"/>
    <tableColumn id="6" xr3:uid="{00000000-0010-0000-0A00-000006000000}" name="Clasificació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talleGestinLogstica2026" displayName="DetalleGestinLogstica2026" ref="A5:F49">
  <tableColumns count="6">
    <tableColumn id="1" xr3:uid="{00000000-0010-0000-0B00-000001000000}" name="ID"/>
    <tableColumn id="2" xr3:uid="{00000000-0010-0000-0B00-000002000000}" name="Numeral aplicable"/>
    <tableColumn id="3" xr3:uid="{00000000-0010-0000-0B00-000003000000}" name="Tema específico"/>
    <tableColumn id="4" xr3:uid="{00000000-0010-0000-0B00-000004000000}" name="Pregunta"/>
    <tableColumn id="5" xr3:uid="{00000000-0010-0000-0B00-000005000000}" name="Evidencia / comentarios"/>
    <tableColumn id="6" xr3:uid="{00000000-0010-0000-0B00-000006000000}" name="Clasificació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DetalleGestinHumana2026" displayName="DetalleGestinHumana2026" ref="A5:F48">
  <tableColumns count="6">
    <tableColumn id="1" xr3:uid="{00000000-0010-0000-0C00-000001000000}" name="ID"/>
    <tableColumn id="2" xr3:uid="{00000000-0010-0000-0C00-000002000000}" name="Numeral aplicable"/>
    <tableColumn id="3" xr3:uid="{00000000-0010-0000-0C00-000003000000}" name="Tema específico"/>
    <tableColumn id="4" xr3:uid="{00000000-0010-0000-0C00-000004000000}" name="Pregunta"/>
    <tableColumn id="5" xr3:uid="{00000000-0010-0000-0C00-000005000000}" name="Evidencia / comentarios"/>
    <tableColumn id="6" xr3:uid="{00000000-0010-0000-0C00-000006000000}" name="Clasificació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DetalleGestinTI2026" displayName="DetalleGestinTI2026" ref="A5:F47">
  <tableColumns count="6">
    <tableColumn id="1" xr3:uid="{00000000-0010-0000-0D00-000001000000}" name="ID"/>
    <tableColumn id="2" xr3:uid="{00000000-0010-0000-0D00-000002000000}" name="Numeral aplicable"/>
    <tableColumn id="3" xr3:uid="{00000000-0010-0000-0D00-000003000000}" name="Tema específico"/>
    <tableColumn id="4" xr3:uid="{00000000-0010-0000-0D00-000004000000}" name="Pregunta"/>
    <tableColumn id="5" xr3:uid="{00000000-0010-0000-0D00-000005000000}" name="Evidencia / comentarios"/>
    <tableColumn id="6" xr3:uid="{00000000-0010-0000-0D00-000006000000}" name="Clasificació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HallazgosBASC2026" displayName="HallazgosBASC2026" ref="A4:G55">
  <tableColumns count="7">
    <tableColumn id="1" xr3:uid="{00000000-0010-0000-0100-000001000000}" name="ID"/>
    <tableColumn id="2" xr3:uid="{00000000-0010-0000-0100-000002000000}" name="Proceso"/>
    <tableColumn id="3" xr3:uid="{00000000-0010-0000-0100-000003000000}" name="Clasificación"/>
    <tableColumn id="4" xr3:uid="{00000000-0010-0000-0100-000004000000}" name="Numeral aplicable"/>
    <tableColumn id="5" xr3:uid="{00000000-0010-0000-0100-000005000000}" name="Pregunta"/>
    <tableColumn id="6" xr3:uid="{00000000-0010-0000-0100-000006000000}" name="Evidencia / comentarios"/>
    <tableColumn id="7" xr3:uid="{00000000-0010-0000-0100-000007000000}" name="Archivo 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NoConformidadesBASC2026" displayName="NoConformidadesBASC2026" ref="A4:F6">
  <tableColumns count="6">
    <tableColumn id="1" xr3:uid="{00000000-0010-0000-0200-000001000000}" name="ID"/>
    <tableColumn id="2" xr3:uid="{00000000-0010-0000-0200-000002000000}" name="Proceso"/>
    <tableColumn id="3" xr3:uid="{00000000-0010-0000-0200-000003000000}" name="Numeral aplicable"/>
    <tableColumn id="4" xr3:uid="{00000000-0010-0000-0200-000004000000}" name="Pregunta"/>
    <tableColumn id="5" xr3:uid="{00000000-0010-0000-0200-000005000000}" name="Evidencia / comentarios"/>
    <tableColumn id="6" xr3:uid="{00000000-0010-0000-0200-000006000000}" name="Archivo fuen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FortalezasBASC2026" displayName="FortalezasBASC2026" ref="A4:F34">
  <tableColumns count="6">
    <tableColumn id="1" xr3:uid="{00000000-0010-0000-0300-000001000000}" name="ID"/>
    <tableColumn id="2" xr3:uid="{00000000-0010-0000-0300-000002000000}" name="Proceso"/>
    <tableColumn id="3" xr3:uid="{00000000-0010-0000-0300-000003000000}" name="Numeral aplicable"/>
    <tableColumn id="4" xr3:uid="{00000000-0010-0000-0300-000004000000}" name="Pregunta"/>
    <tableColumn id="5" xr3:uid="{00000000-0010-0000-0300-000005000000}" name="Evidencia / comentarios"/>
    <tableColumn id="6" xr3:uid="{00000000-0010-0000-0300-000006000000}" name="Archivo fuent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BaseConsolidadaBASC2026" displayName="BaseConsolidadaBASC2026" ref="A4:J328">
  <tableColumns count="10">
    <tableColumn id="1" xr3:uid="{00000000-0010-0000-0400-000001000000}" name="ID"/>
    <tableColumn id="2" xr3:uid="{00000000-0010-0000-0400-000002000000}" name="Proceso"/>
    <tableColumn id="3" xr3:uid="{00000000-0010-0000-0400-000003000000}" name="Numeral aplicable"/>
    <tableColumn id="4" xr3:uid="{00000000-0010-0000-0400-000004000000}" name="Tema específico"/>
    <tableColumn id="5" xr3:uid="{00000000-0010-0000-0400-000005000000}" name="Pregunta"/>
    <tableColumn id="6" xr3:uid="{00000000-0010-0000-0400-000006000000}" name="Evidencia / comentarios"/>
    <tableColumn id="7" xr3:uid="{00000000-0010-0000-0400-000007000000}" name="Clasificación"/>
    <tableColumn id="8" xr3:uid="{00000000-0010-0000-0400-000008000000}" name="Archivo fuente"/>
    <tableColumn id="9" xr3:uid="{00000000-0010-0000-0400-000009000000}" name="Hoja fuente"/>
    <tableColumn id="10" xr3:uid="{00000000-0010-0000-0400-00000A000000}" name="Fila orige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DetallePlaneacinEstratgica2026" displayName="DetallePlaneacinEstratgica2026" ref="A5:F31">
  <tableColumns count="6">
    <tableColumn id="1" xr3:uid="{00000000-0010-0000-0500-000001000000}" name="ID"/>
    <tableColumn id="2" xr3:uid="{00000000-0010-0000-0500-000002000000}" name="Numeral aplicable"/>
    <tableColumn id="3" xr3:uid="{00000000-0010-0000-0500-000003000000}" name="Tema específico"/>
    <tableColumn id="4" xr3:uid="{00000000-0010-0000-0500-000004000000}" name="Pregunta"/>
    <tableColumn id="5" xr3:uid="{00000000-0010-0000-0500-000005000000}" name="Evidencia / comentarios"/>
    <tableColumn id="6" xr3:uid="{00000000-0010-0000-0500-000006000000}" name="Clasific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talleGestinDocumental2026" displayName="DetalleGestinDocumental2026" ref="A5:F24">
  <tableColumns count="6">
    <tableColumn id="1" xr3:uid="{00000000-0010-0000-0600-000001000000}" name="ID"/>
    <tableColumn id="2" xr3:uid="{00000000-0010-0000-0600-000002000000}" name="Numeral aplicable"/>
    <tableColumn id="3" xr3:uid="{00000000-0010-0000-0600-000003000000}" name="Tema específico"/>
    <tableColumn id="4" xr3:uid="{00000000-0010-0000-0600-000004000000}" name="Pregunta"/>
    <tableColumn id="5" xr3:uid="{00000000-0010-0000-0600-000005000000}" name="Evidencia / comentarios"/>
    <tableColumn id="6" xr3:uid="{00000000-0010-0000-0600-000006000000}" name="Clasificació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DetalleGestindeMejora2026" displayName="DetalleGestindeMejora2026" ref="A5:F29">
  <tableColumns count="6">
    <tableColumn id="1" xr3:uid="{00000000-0010-0000-0700-000001000000}" name="ID"/>
    <tableColumn id="2" xr3:uid="{00000000-0010-0000-0700-000002000000}" name="Numeral aplicable"/>
    <tableColumn id="3" xr3:uid="{00000000-0010-0000-0700-000003000000}" name="Tema específico"/>
    <tableColumn id="4" xr3:uid="{00000000-0010-0000-0700-000004000000}" name="Pregunta"/>
    <tableColumn id="5" xr3:uid="{00000000-0010-0000-0700-000005000000}" name="Evidencia / comentarios"/>
    <tableColumn id="6" xr3:uid="{00000000-0010-0000-0700-000006000000}" name="Clasificació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DetalleGestindeOperaciones2026" displayName="DetalleGestindeOperaciones2026" ref="A5:F48">
  <tableColumns count="6">
    <tableColumn id="1" xr3:uid="{00000000-0010-0000-0800-000001000000}" name="ID"/>
    <tableColumn id="2" xr3:uid="{00000000-0010-0000-0800-000002000000}" name="Numeral aplicable"/>
    <tableColumn id="3" xr3:uid="{00000000-0010-0000-0800-000003000000}" name="Tema específico"/>
    <tableColumn id="4" xr3:uid="{00000000-0010-0000-0800-000004000000}" name="Pregunta"/>
    <tableColumn id="5" xr3:uid="{00000000-0010-0000-0800-000005000000}" name="Evidencia / comentarios"/>
    <tableColumn id="6" xr3:uid="{00000000-0010-0000-0800-000006000000}" name="Clasificación"/>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showGridLines="0" tabSelected="1" workbookViewId="0">
      <selection sqref="A1:P2"/>
    </sheetView>
  </sheetViews>
  <sheetFormatPr baseColWidth="10" defaultColWidth="9" defaultRowHeight="14.25"/>
  <cols>
    <col min="1" max="1" width="15" customWidth="1"/>
    <col min="2" max="4" width="11" customWidth="1"/>
    <col min="5" max="5" width="15" customWidth="1"/>
    <col min="6" max="8" width="11" customWidth="1"/>
    <col min="9" max="9" width="15" customWidth="1"/>
    <col min="10" max="12" width="11" customWidth="1"/>
    <col min="13" max="13" width="15" customWidth="1"/>
    <col min="14" max="16" width="11" customWidth="1"/>
  </cols>
  <sheetData>
    <row r="1" spans="1:16">
      <c r="A1" s="125" t="s">
        <v>0</v>
      </c>
      <c r="B1" s="125"/>
      <c r="C1" s="125"/>
      <c r="D1" s="125"/>
      <c r="E1" s="125"/>
      <c r="F1" s="125"/>
      <c r="G1" s="125"/>
      <c r="H1" s="125"/>
      <c r="I1" s="125"/>
      <c r="J1" s="125"/>
      <c r="K1" s="125"/>
      <c r="L1" s="125"/>
      <c r="M1" s="125"/>
      <c r="N1" s="125"/>
      <c r="O1" s="125"/>
      <c r="P1" s="125"/>
    </row>
    <row r="2" spans="1:16" ht="42" customHeight="1">
      <c r="A2" s="125"/>
      <c r="B2" s="125"/>
      <c r="C2" s="125"/>
      <c r="D2" s="125"/>
      <c r="E2" s="125"/>
      <c r="F2" s="125"/>
      <c r="G2" s="125"/>
      <c r="H2" s="125"/>
      <c r="I2" s="125"/>
      <c r="J2" s="125"/>
      <c r="K2" s="125"/>
      <c r="L2" s="125"/>
      <c r="M2" s="125"/>
      <c r="N2" s="125"/>
      <c r="O2" s="125"/>
      <c r="P2" s="125"/>
    </row>
    <row r="3" spans="1:16">
      <c r="A3" s="126" t="s">
        <v>1</v>
      </c>
      <c r="B3" s="126"/>
      <c r="C3" s="126"/>
      <c r="D3" s="126"/>
      <c r="E3" s="126"/>
      <c r="F3" s="126"/>
      <c r="G3" s="126"/>
      <c r="H3" s="126"/>
      <c r="I3" s="126"/>
      <c r="J3" s="126"/>
      <c r="K3" s="126"/>
      <c r="L3" s="126"/>
      <c r="M3" s="126"/>
      <c r="N3" s="126"/>
      <c r="O3" s="126"/>
      <c r="P3" s="126"/>
    </row>
    <row r="4" spans="1:16" ht="15.75">
      <c r="A4" s="127" t="s">
        <v>2</v>
      </c>
      <c r="B4" s="128"/>
      <c r="C4" s="128"/>
      <c r="D4" s="129"/>
      <c r="E4" s="130" t="s">
        <v>3</v>
      </c>
      <c r="F4" s="131"/>
      <c r="G4" s="131"/>
      <c r="H4" s="132"/>
      <c r="I4" s="133" t="s">
        <v>4</v>
      </c>
      <c r="J4" s="134"/>
      <c r="K4" s="134"/>
      <c r="L4" s="134"/>
      <c r="M4" s="134"/>
      <c r="N4" s="134"/>
      <c r="O4" s="134"/>
      <c r="P4" s="135"/>
    </row>
    <row r="6" spans="1:16">
      <c r="A6" s="65" t="s">
        <v>5</v>
      </c>
      <c r="B6" s="66"/>
      <c r="C6" s="66"/>
      <c r="D6" s="67"/>
      <c r="E6" s="65" t="s">
        <v>6</v>
      </c>
      <c r="F6" s="66"/>
      <c r="G6" s="66"/>
      <c r="H6" s="67"/>
      <c r="I6" s="65" t="s">
        <v>7</v>
      </c>
      <c r="J6" s="66"/>
      <c r="K6" s="66"/>
      <c r="L6" s="67"/>
      <c r="M6" s="65" t="s">
        <v>8</v>
      </c>
      <c r="N6" s="66"/>
      <c r="O6" s="66"/>
      <c r="P6" s="67"/>
    </row>
    <row r="7" spans="1:16">
      <c r="A7" s="106">
        <f>'Datos Dashboard'!E2</f>
        <v>351</v>
      </c>
      <c r="B7" s="107"/>
      <c r="C7" s="107"/>
      <c r="D7" s="108"/>
      <c r="E7" s="115">
        <f>'Datos Dashboard'!E3</f>
        <v>348</v>
      </c>
      <c r="F7" s="116"/>
      <c r="G7" s="116"/>
      <c r="H7" s="117"/>
      <c r="I7" s="124">
        <f>'Datos Dashboard'!E4</f>
        <v>0.9683908045977011</v>
      </c>
      <c r="J7" s="116"/>
      <c r="K7" s="116"/>
      <c r="L7" s="117"/>
      <c r="M7" s="68" t="str">
        <f>'Datos Dashboard'!E9</f>
        <v>FAVORABLE CON PLAN DE ACCIÓN</v>
      </c>
      <c r="N7" s="69"/>
      <c r="O7" s="69"/>
      <c r="P7" s="69"/>
    </row>
    <row r="8" spans="1:16">
      <c r="A8" s="109"/>
      <c r="B8" s="110"/>
      <c r="C8" s="110"/>
      <c r="D8" s="111"/>
      <c r="E8" s="118"/>
      <c r="F8" s="119"/>
      <c r="G8" s="119"/>
      <c r="H8" s="120"/>
      <c r="I8" s="118"/>
      <c r="J8" s="119"/>
      <c r="K8" s="119"/>
      <c r="L8" s="120"/>
      <c r="M8" s="69"/>
      <c r="N8" s="69"/>
      <c r="O8" s="69"/>
      <c r="P8" s="69"/>
    </row>
    <row r="9" spans="1:16">
      <c r="A9" s="112"/>
      <c r="B9" s="113"/>
      <c r="C9" s="113"/>
      <c r="D9" s="114"/>
      <c r="E9" s="121"/>
      <c r="F9" s="122"/>
      <c r="G9" s="122"/>
      <c r="H9" s="123"/>
      <c r="I9" s="121"/>
      <c r="J9" s="122"/>
      <c r="K9" s="122"/>
      <c r="L9" s="123"/>
      <c r="M9" s="69"/>
      <c r="N9" s="69"/>
      <c r="O9" s="69"/>
      <c r="P9" s="69"/>
    </row>
    <row r="11" spans="1:16">
      <c r="A11" s="65" t="s">
        <v>9</v>
      </c>
      <c r="B11" s="66"/>
      <c r="C11" s="66"/>
      <c r="D11" s="67"/>
      <c r="E11" s="65" t="s">
        <v>10</v>
      </c>
      <c r="F11" s="66"/>
      <c r="G11" s="66"/>
      <c r="H11" s="67"/>
      <c r="I11" s="65" t="s">
        <v>11</v>
      </c>
      <c r="J11" s="66"/>
      <c r="K11" s="66"/>
      <c r="L11" s="67"/>
      <c r="M11" s="65" t="s">
        <v>12</v>
      </c>
      <c r="N11" s="66"/>
      <c r="O11" s="66"/>
      <c r="P11" s="67"/>
    </row>
    <row r="12" spans="1:16">
      <c r="A12" s="70">
        <f>'Datos Dashboard'!E5</f>
        <v>3</v>
      </c>
      <c r="B12" s="71"/>
      <c r="C12" s="71"/>
      <c r="D12" s="72"/>
      <c r="E12" s="79">
        <f>'Datos Dashboard'!E6</f>
        <v>42</v>
      </c>
      <c r="F12" s="80"/>
      <c r="G12" s="80"/>
      <c r="H12" s="81"/>
      <c r="I12" s="88">
        <f>'Datos Dashboard'!E8</f>
        <v>30</v>
      </c>
      <c r="J12" s="89"/>
      <c r="K12" s="89"/>
      <c r="L12" s="90"/>
      <c r="M12" s="97">
        <f>'Datos Dashboard'!E7</f>
        <v>3</v>
      </c>
      <c r="N12" s="98"/>
      <c r="O12" s="98"/>
      <c r="P12" s="99"/>
    </row>
    <row r="13" spans="1:16">
      <c r="A13" s="73"/>
      <c r="B13" s="74"/>
      <c r="C13" s="74"/>
      <c r="D13" s="75"/>
      <c r="E13" s="82"/>
      <c r="F13" s="83"/>
      <c r="G13" s="83"/>
      <c r="H13" s="84"/>
      <c r="I13" s="91"/>
      <c r="J13" s="92"/>
      <c r="K13" s="92"/>
      <c r="L13" s="93"/>
      <c r="M13" s="100"/>
      <c r="N13" s="101"/>
      <c r="O13" s="101"/>
      <c r="P13" s="102"/>
    </row>
    <row r="14" spans="1:16">
      <c r="A14" s="76"/>
      <c r="B14" s="77"/>
      <c r="C14" s="77"/>
      <c r="D14" s="78"/>
      <c r="E14" s="85"/>
      <c r="F14" s="86"/>
      <c r="G14" s="86"/>
      <c r="H14" s="87"/>
      <c r="I14" s="94"/>
      <c r="J14" s="95"/>
      <c r="K14" s="95"/>
      <c r="L14" s="96"/>
      <c r="M14" s="103"/>
      <c r="N14" s="104"/>
      <c r="O14" s="104"/>
      <c r="P14" s="105"/>
    </row>
    <row r="16" spans="1:16">
      <c r="A16" s="58" t="str">
        <f>"VISTA ACTUAL: "&amp;$E$4&amp;"  |  "&amp;'Datos Dashboard'!E3&amp;" requisitos evaluados, "&amp;'Datos Dashboard'!E5&amp;" no conformidades, "&amp;'Datos Dashboard'!E6&amp;" hallazgos que requieren gestión y "&amp;'Datos Dashboard'!E8&amp;" fortalezas."</f>
        <v>VISTA ACTUAL: Todos los procesos  |  348 requisitos evaluados, 3 no conformidades, 42 hallazgos que requieren gestión y 30 fortalezas.</v>
      </c>
      <c r="B16" s="59"/>
      <c r="C16" s="59"/>
      <c r="D16" s="59"/>
      <c r="E16" s="59"/>
      <c r="F16" s="59"/>
      <c r="G16" s="59"/>
      <c r="H16" s="59"/>
      <c r="I16" s="59"/>
      <c r="J16" s="59"/>
      <c r="K16" s="59"/>
      <c r="L16" s="59"/>
      <c r="M16" s="59"/>
      <c r="N16" s="59"/>
      <c r="O16" s="59"/>
      <c r="P16" s="60"/>
    </row>
    <row r="17" spans="1:16">
      <c r="A17" s="61"/>
      <c r="B17" s="62"/>
      <c r="C17" s="62"/>
      <c r="D17" s="62"/>
      <c r="E17" s="62"/>
      <c r="F17" s="62"/>
      <c r="G17" s="62"/>
      <c r="H17" s="62"/>
      <c r="I17" s="62"/>
      <c r="J17" s="62"/>
      <c r="K17" s="62"/>
      <c r="L17" s="62"/>
      <c r="M17" s="62"/>
      <c r="N17" s="62"/>
      <c r="O17" s="62"/>
      <c r="P17" s="63"/>
    </row>
    <row r="54" spans="1:16" ht="15.75">
      <c r="A54" s="64" t="s">
        <v>13</v>
      </c>
      <c r="B54" s="64"/>
      <c r="C54" s="64"/>
      <c r="D54" s="64"/>
      <c r="E54" s="64"/>
      <c r="F54" s="64"/>
      <c r="G54" s="64"/>
      <c r="H54" s="64"/>
      <c r="I54" s="64"/>
      <c r="J54" s="64"/>
      <c r="K54" s="64"/>
      <c r="L54" s="64"/>
      <c r="M54" s="64"/>
      <c r="N54" s="64"/>
      <c r="O54" s="64"/>
      <c r="P54" s="64"/>
    </row>
    <row r="56" spans="1:16">
      <c r="A56" s="40" t="str">
        <f>HYPERLINK("#'Planeación Estratégica'!A1","PLANEACIÓN ESTRATÉGICA")</f>
        <v>PLANEACIÓN ESTRATÉGICA</v>
      </c>
      <c r="B56" s="41"/>
      <c r="C56" s="41"/>
      <c r="D56" s="42"/>
      <c r="E56" s="40" t="str">
        <f>HYPERLINK("#'Gestión Documental'!A1","GESTIÓN DOCUMENTAL")</f>
        <v>GESTIÓN DOCUMENTAL</v>
      </c>
      <c r="F56" s="41"/>
      <c r="G56" s="41"/>
      <c r="H56" s="42"/>
      <c r="I56" s="40" t="str">
        <f>HYPERLINK("#'Gestión de Mejora'!A1","GESTIÓN DE MEJORA")</f>
        <v>GESTIÓN DE MEJORA</v>
      </c>
      <c r="J56" s="41"/>
      <c r="K56" s="41"/>
      <c r="L56" s="42"/>
      <c r="M56" s="40" t="str">
        <f>HYPERLINK("#'Gestión de Operaciones'!A1","GESTIÓN DE OPERACIONES")</f>
        <v>GESTIÓN DE OPERACIONES</v>
      </c>
      <c r="N56" s="41"/>
      <c r="O56" s="41"/>
      <c r="P56" s="42"/>
    </row>
    <row r="57" spans="1:16">
      <c r="A57" s="43"/>
      <c r="B57" s="44"/>
      <c r="C57" s="44"/>
      <c r="D57" s="45"/>
      <c r="E57" s="43"/>
      <c r="F57" s="44"/>
      <c r="G57" s="44"/>
      <c r="H57" s="45"/>
      <c r="I57" s="43"/>
      <c r="J57" s="44"/>
      <c r="K57" s="44"/>
      <c r="L57" s="45"/>
      <c r="M57" s="43"/>
      <c r="N57" s="44"/>
      <c r="O57" s="44"/>
      <c r="P57" s="45"/>
    </row>
    <row r="58" spans="1:16">
      <c r="A58" s="46"/>
      <c r="B58" s="47"/>
      <c r="C58" s="47"/>
      <c r="D58" s="48"/>
      <c r="E58" s="46"/>
      <c r="F58" s="47"/>
      <c r="G58" s="47"/>
      <c r="H58" s="48"/>
      <c r="I58" s="46"/>
      <c r="J58" s="47"/>
      <c r="K58" s="47"/>
      <c r="L58" s="48"/>
      <c r="M58" s="46"/>
      <c r="N58" s="47"/>
      <c r="O58" s="47"/>
      <c r="P58" s="48"/>
    </row>
    <row r="60" spans="1:16">
      <c r="A60" s="40" t="str">
        <f>HYPERLINK("#'Adm. del Riesgo'!A1","ADMINISTRACIÓN DEL RIESGO")</f>
        <v>ADMINISTRACIÓN DEL RIESGO</v>
      </c>
      <c r="B60" s="41"/>
      <c r="C60" s="41"/>
      <c r="D60" s="42"/>
      <c r="E60" s="40" t="str">
        <f>HYPERLINK("#'Mantenimiento'!A1","MANTENIMIENTO")</f>
        <v>MANTENIMIENTO</v>
      </c>
      <c r="F60" s="41"/>
      <c r="G60" s="41"/>
      <c r="H60" s="42"/>
      <c r="I60" s="40" t="str">
        <f>HYPERLINK("#'Gestión Logística'!A1","GESTIÓN LOGÍSTICA")</f>
        <v>GESTIÓN LOGÍSTICA</v>
      </c>
      <c r="J60" s="41"/>
      <c r="K60" s="41"/>
      <c r="L60" s="42"/>
      <c r="M60" s="40" t="str">
        <f>HYPERLINK("#'Gestión Humana'!A1","GESTIÓN HUMANA")</f>
        <v>GESTIÓN HUMANA</v>
      </c>
      <c r="N60" s="41"/>
      <c r="O60" s="41"/>
      <c r="P60" s="42"/>
    </row>
    <row r="61" spans="1:16">
      <c r="A61" s="43"/>
      <c r="B61" s="44"/>
      <c r="C61" s="44"/>
      <c r="D61" s="45"/>
      <c r="E61" s="43"/>
      <c r="F61" s="44"/>
      <c r="G61" s="44"/>
      <c r="H61" s="45"/>
      <c r="I61" s="43"/>
      <c r="J61" s="44"/>
      <c r="K61" s="44"/>
      <c r="L61" s="45"/>
      <c r="M61" s="43"/>
      <c r="N61" s="44"/>
      <c r="O61" s="44"/>
      <c r="P61" s="45"/>
    </row>
    <row r="62" spans="1:16">
      <c r="A62" s="46"/>
      <c r="B62" s="47"/>
      <c r="C62" s="47"/>
      <c r="D62" s="48"/>
      <c r="E62" s="46"/>
      <c r="F62" s="47"/>
      <c r="G62" s="47"/>
      <c r="H62" s="48"/>
      <c r="I62" s="46"/>
      <c r="J62" s="47"/>
      <c r="K62" s="47"/>
      <c r="L62" s="48"/>
      <c r="M62" s="46"/>
      <c r="N62" s="47"/>
      <c r="O62" s="47"/>
      <c r="P62" s="48"/>
    </row>
    <row r="64" spans="1:16">
      <c r="A64" s="40" t="str">
        <f>HYPERLINK("#'Gestión T.I.'!A1","GESTIÓN ADMINISTRATIVA Y T.I.")</f>
        <v>GESTIÓN ADMINISTRATIVA Y T.I.</v>
      </c>
      <c r="B64" s="41"/>
      <c r="C64" s="41"/>
      <c r="D64" s="42"/>
      <c r="E64" s="49" t="str">
        <f>HYPERLINK("#'Hallazgos'!A1","ABRIR CONSOLIDADO DE HALLAZGOS, OBSERVACIONES Y OPORTUNIDADES DE MEJORA")</f>
        <v>ABRIR CONSOLIDADO DE HALLAZGOS, OBSERVACIONES Y OPORTUNIDADES DE MEJORA</v>
      </c>
      <c r="F64" s="50"/>
      <c r="G64" s="50"/>
      <c r="H64" s="50"/>
      <c r="I64" s="50"/>
      <c r="J64" s="50"/>
      <c r="K64" s="50"/>
      <c r="L64" s="50"/>
      <c r="M64" s="50"/>
      <c r="N64" s="50"/>
      <c r="O64" s="50"/>
      <c r="P64" s="51"/>
    </row>
    <row r="65" spans="1:16">
      <c r="A65" s="43"/>
      <c r="B65" s="44"/>
      <c r="C65" s="44"/>
      <c r="D65" s="45"/>
      <c r="E65" s="52"/>
      <c r="F65" s="53"/>
      <c r="G65" s="53"/>
      <c r="H65" s="53"/>
      <c r="I65" s="53"/>
      <c r="J65" s="53"/>
      <c r="K65" s="53"/>
      <c r="L65" s="53"/>
      <c r="M65" s="53"/>
      <c r="N65" s="53"/>
      <c r="O65" s="53"/>
      <c r="P65" s="54"/>
    </row>
    <row r="66" spans="1:16">
      <c r="A66" s="46"/>
      <c r="B66" s="47"/>
      <c r="C66" s="47"/>
      <c r="D66" s="48"/>
      <c r="E66" s="55"/>
      <c r="F66" s="56"/>
      <c r="G66" s="56"/>
      <c r="H66" s="56"/>
      <c r="I66" s="56"/>
      <c r="J66" s="56"/>
      <c r="K66" s="56"/>
      <c r="L66" s="56"/>
      <c r="M66" s="56"/>
      <c r="N66" s="56"/>
      <c r="O66" s="56"/>
      <c r="P66" s="57"/>
    </row>
    <row r="68" spans="1:16" ht="31.5" customHeight="1">
      <c r="A68" s="34" t="s">
        <v>14</v>
      </c>
      <c r="B68" s="35"/>
      <c r="C68" s="35"/>
      <c r="D68" s="35"/>
      <c r="E68" s="35"/>
      <c r="F68" s="35"/>
      <c r="G68" s="35"/>
      <c r="H68" s="35"/>
      <c r="I68" s="35"/>
      <c r="J68" s="35"/>
      <c r="K68" s="35"/>
      <c r="L68" s="35"/>
      <c r="M68" s="35"/>
      <c r="N68" s="35"/>
      <c r="O68" s="35"/>
      <c r="P68" s="36"/>
    </row>
    <row r="69" spans="1:16">
      <c r="A69" s="37"/>
      <c r="B69" s="38"/>
      <c r="C69" s="38"/>
      <c r="D69" s="38"/>
      <c r="E69" s="38"/>
      <c r="F69" s="38"/>
      <c r="G69" s="38"/>
      <c r="H69" s="38"/>
      <c r="I69" s="38"/>
      <c r="J69" s="38"/>
      <c r="K69" s="38"/>
      <c r="L69" s="38"/>
      <c r="M69" s="38"/>
      <c r="N69" s="38"/>
      <c r="O69" s="38"/>
      <c r="P69" s="39"/>
    </row>
  </sheetData>
  <mergeCells count="34">
    <mergeCell ref="A1:P2"/>
    <mergeCell ref="A3:P3"/>
    <mergeCell ref="A4:D4"/>
    <mergeCell ref="E4:H4"/>
    <mergeCell ref="I4:P4"/>
    <mergeCell ref="M6:P6"/>
    <mergeCell ref="M7:P9"/>
    <mergeCell ref="A11:D11"/>
    <mergeCell ref="A12:D14"/>
    <mergeCell ref="E11:H11"/>
    <mergeCell ref="E12:H14"/>
    <mergeCell ref="I11:L11"/>
    <mergeCell ref="I12:L14"/>
    <mergeCell ref="M11:P11"/>
    <mergeCell ref="M12:P14"/>
    <mergeCell ref="A6:D6"/>
    <mergeCell ref="A7:D9"/>
    <mergeCell ref="E6:H6"/>
    <mergeCell ref="E7:H9"/>
    <mergeCell ref="I6:L6"/>
    <mergeCell ref="I7:L9"/>
    <mergeCell ref="A16:P17"/>
    <mergeCell ref="A54:P54"/>
    <mergeCell ref="A56:D58"/>
    <mergeCell ref="E56:H58"/>
    <mergeCell ref="I56:L58"/>
    <mergeCell ref="M56:P58"/>
    <mergeCell ref="A68:P69"/>
    <mergeCell ref="A60:D62"/>
    <mergeCell ref="E60:H62"/>
    <mergeCell ref="I60:L62"/>
    <mergeCell ref="M60:P62"/>
    <mergeCell ref="A64:D66"/>
    <mergeCell ref="E64:P66"/>
  </mergeCells>
  <conditionalFormatting sqref="A56:D58">
    <cfRule type="expression" dxfId="78" priority="1">
      <formula>$E$4="Planeación Estratégica"</formula>
    </cfRule>
  </conditionalFormatting>
  <conditionalFormatting sqref="A60:D62">
    <cfRule type="expression" dxfId="77" priority="5">
      <formula>$E$4="Administración del Riesgo"</formula>
    </cfRule>
  </conditionalFormatting>
  <conditionalFormatting sqref="A64:D66">
    <cfRule type="expression" dxfId="76" priority="9">
      <formula>$E$4="Gestión Administrativa T.I."</formula>
    </cfRule>
  </conditionalFormatting>
  <conditionalFormatting sqref="E56:H58">
    <cfRule type="expression" dxfId="75" priority="2">
      <formula>$E$4="Gestión Documental"</formula>
    </cfRule>
  </conditionalFormatting>
  <conditionalFormatting sqref="E60:H62">
    <cfRule type="expression" dxfId="74" priority="6">
      <formula>$E$4="Mantenimiento"</formula>
    </cfRule>
  </conditionalFormatting>
  <conditionalFormatting sqref="I56:L58">
    <cfRule type="expression" dxfId="73" priority="3">
      <formula>$E$4="Gestión de Mejora"</formula>
    </cfRule>
  </conditionalFormatting>
  <conditionalFormatting sqref="I60:L62">
    <cfRule type="expression" dxfId="72" priority="7">
      <formula>$E$4="Gestión Logística"</formula>
    </cfRule>
  </conditionalFormatting>
  <conditionalFormatting sqref="M56:P58">
    <cfRule type="expression" dxfId="71" priority="4">
      <formula>$E$4="Gestión de Operaciones"</formula>
    </cfRule>
  </conditionalFormatting>
  <conditionalFormatting sqref="M60:P62">
    <cfRule type="expression" dxfId="70" priority="8">
      <formula>$E$4="Gestión Humana"</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90</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1393</v>
      </c>
      <c r="E3" s="140"/>
      <c r="F3" s="140"/>
    </row>
    <row r="5" spans="1:6" ht="15">
      <c r="A5" s="6" t="s">
        <v>37</v>
      </c>
      <c r="B5" s="8" t="s">
        <v>39</v>
      </c>
      <c r="C5" s="8" t="s">
        <v>46</v>
      </c>
      <c r="D5" s="8" t="s">
        <v>40</v>
      </c>
      <c r="E5" s="8" t="s">
        <v>41</v>
      </c>
      <c r="F5" s="8" t="s">
        <v>38</v>
      </c>
    </row>
    <row r="6" spans="1:6" ht="42.75">
      <c r="A6" s="10">
        <v>48</v>
      </c>
      <c r="B6" s="10" t="s">
        <v>480</v>
      </c>
      <c r="C6" s="10" t="s">
        <v>481</v>
      </c>
      <c r="D6" s="10" t="s">
        <v>482</v>
      </c>
      <c r="E6" s="10" t="s">
        <v>483</v>
      </c>
      <c r="F6" s="10" t="s">
        <v>17</v>
      </c>
    </row>
    <row r="7" spans="1:6" ht="71.25">
      <c r="A7" s="10">
        <v>49</v>
      </c>
      <c r="B7" s="10" t="s">
        <v>243</v>
      </c>
      <c r="C7" s="10" t="s">
        <v>485</v>
      </c>
      <c r="D7" s="10" t="s">
        <v>244</v>
      </c>
      <c r="E7" s="10" t="s">
        <v>245</v>
      </c>
      <c r="F7" s="10" t="s">
        <v>21</v>
      </c>
    </row>
    <row r="8" spans="1:6" ht="42.75">
      <c r="A8" s="10">
        <v>50</v>
      </c>
      <c r="B8" s="10" t="s">
        <v>486</v>
      </c>
      <c r="C8" s="10" t="s">
        <v>487</v>
      </c>
      <c r="D8" s="10" t="s">
        <v>488</v>
      </c>
      <c r="E8" s="10" t="s">
        <v>489</v>
      </c>
      <c r="F8" s="10" t="s">
        <v>17</v>
      </c>
    </row>
    <row r="9" spans="1:6" ht="42.75">
      <c r="A9" s="10">
        <v>51</v>
      </c>
      <c r="B9" s="10" t="s">
        <v>331</v>
      </c>
      <c r="C9" s="10" t="s">
        <v>490</v>
      </c>
      <c r="D9" s="10" t="s">
        <v>491</v>
      </c>
      <c r="E9" s="10" t="s">
        <v>492</v>
      </c>
      <c r="F9" s="10" t="s">
        <v>17</v>
      </c>
    </row>
    <row r="10" spans="1:6" ht="42.75">
      <c r="A10" s="10">
        <v>52</v>
      </c>
      <c r="B10" s="10" t="s">
        <v>486</v>
      </c>
      <c r="C10" s="10" t="s">
        <v>493</v>
      </c>
      <c r="D10" s="10" t="s">
        <v>494</v>
      </c>
      <c r="E10" s="10" t="s">
        <v>495</v>
      </c>
      <c r="F10" s="10" t="s">
        <v>17</v>
      </c>
    </row>
    <row r="11" spans="1:6" ht="42.75">
      <c r="A11" s="10">
        <v>53</v>
      </c>
      <c r="B11" s="10" t="s">
        <v>115</v>
      </c>
      <c r="C11" s="10" t="s">
        <v>496</v>
      </c>
      <c r="D11" s="10" t="s">
        <v>246</v>
      </c>
      <c r="E11" s="10" t="s">
        <v>247</v>
      </c>
      <c r="F11" s="10" t="s">
        <v>21</v>
      </c>
    </row>
    <row r="12" spans="1:6" ht="28.5">
      <c r="A12" s="10">
        <v>54</v>
      </c>
      <c r="B12" s="10" t="s">
        <v>497</v>
      </c>
      <c r="C12" s="10" t="s">
        <v>498</v>
      </c>
      <c r="D12" s="10" t="s">
        <v>499</v>
      </c>
      <c r="E12" s="10" t="s">
        <v>500</v>
      </c>
      <c r="F12" s="10" t="s">
        <v>17</v>
      </c>
    </row>
    <row r="13" spans="1:6" ht="28.5">
      <c r="A13" s="10">
        <v>55</v>
      </c>
      <c r="B13" s="10" t="s">
        <v>115</v>
      </c>
      <c r="C13" s="10" t="s">
        <v>501</v>
      </c>
      <c r="D13" s="10" t="s">
        <v>502</v>
      </c>
      <c r="E13" s="10" t="s">
        <v>503</v>
      </c>
      <c r="F13" s="10" t="s">
        <v>17</v>
      </c>
    </row>
    <row r="14" spans="1:6" ht="28.5">
      <c r="A14" s="10">
        <v>56</v>
      </c>
      <c r="B14" s="10" t="s">
        <v>115</v>
      </c>
      <c r="C14" s="10" t="s">
        <v>504</v>
      </c>
      <c r="D14" s="10" t="s">
        <v>505</v>
      </c>
      <c r="E14" s="10" t="s">
        <v>506</v>
      </c>
      <c r="F14" s="10" t="s">
        <v>17</v>
      </c>
    </row>
    <row r="15" spans="1:6" ht="42.75">
      <c r="A15" s="10">
        <v>57</v>
      </c>
      <c r="B15" s="10" t="s">
        <v>115</v>
      </c>
      <c r="C15" s="10" t="s">
        <v>507</v>
      </c>
      <c r="D15" s="10" t="s">
        <v>508</v>
      </c>
      <c r="E15" s="10" t="s">
        <v>509</v>
      </c>
      <c r="F15" s="10" t="s">
        <v>17</v>
      </c>
    </row>
    <row r="16" spans="1:6" ht="99.75">
      <c r="A16" s="10">
        <v>58</v>
      </c>
      <c r="B16" s="10" t="s">
        <v>111</v>
      </c>
      <c r="C16" s="10" t="s">
        <v>510</v>
      </c>
      <c r="D16" s="10" t="s">
        <v>112</v>
      </c>
      <c r="E16" s="10" t="s">
        <v>113</v>
      </c>
      <c r="F16" s="10" t="s">
        <v>19</v>
      </c>
    </row>
    <row r="17" spans="1:6" ht="42.75">
      <c r="A17" s="10">
        <v>59</v>
      </c>
      <c r="B17" s="10" t="s">
        <v>115</v>
      </c>
      <c r="C17" s="10" t="s">
        <v>511</v>
      </c>
      <c r="D17" s="10" t="s">
        <v>116</v>
      </c>
      <c r="E17" s="10" t="s">
        <v>117</v>
      </c>
      <c r="F17" s="10" t="s">
        <v>20</v>
      </c>
    </row>
    <row r="18" spans="1:6" ht="42.75">
      <c r="A18" s="10">
        <v>60</v>
      </c>
      <c r="B18" s="10" t="s">
        <v>115</v>
      </c>
      <c r="C18" s="10" t="s">
        <v>512</v>
      </c>
      <c r="D18" s="10" t="s">
        <v>513</v>
      </c>
      <c r="E18" s="10" t="s">
        <v>514</v>
      </c>
      <c r="F18" s="10" t="s">
        <v>17</v>
      </c>
    </row>
    <row r="19" spans="1:6" ht="57">
      <c r="A19" s="10">
        <v>61</v>
      </c>
      <c r="B19" s="10" t="s">
        <v>515</v>
      </c>
      <c r="C19" s="10" t="s">
        <v>516</v>
      </c>
      <c r="D19" s="10" t="s">
        <v>517</v>
      </c>
      <c r="E19" s="10" t="s">
        <v>518</v>
      </c>
      <c r="F19" s="10" t="s">
        <v>17</v>
      </c>
    </row>
    <row r="20" spans="1:6" ht="57">
      <c r="A20" s="10">
        <v>62</v>
      </c>
      <c r="B20" s="10" t="s">
        <v>140</v>
      </c>
      <c r="C20" s="10" t="s">
        <v>519</v>
      </c>
      <c r="D20" s="10" t="s">
        <v>248</v>
      </c>
      <c r="E20" s="10" t="s">
        <v>249</v>
      </c>
      <c r="F20" s="10" t="s">
        <v>21</v>
      </c>
    </row>
    <row r="21" spans="1:6" ht="57">
      <c r="A21" s="10">
        <v>63</v>
      </c>
      <c r="B21" s="10" t="s">
        <v>118</v>
      </c>
      <c r="C21" s="10" t="s">
        <v>520</v>
      </c>
      <c r="D21" s="10" t="s">
        <v>119</v>
      </c>
      <c r="E21" s="10" t="s">
        <v>120</v>
      </c>
      <c r="F21" s="10" t="s">
        <v>20</v>
      </c>
    </row>
    <row r="22" spans="1:6" ht="71.25">
      <c r="A22" s="10">
        <v>64</v>
      </c>
      <c r="B22" s="10" t="s">
        <v>521</v>
      </c>
      <c r="C22" s="10" t="s">
        <v>522</v>
      </c>
      <c r="D22" s="10" t="s">
        <v>523</v>
      </c>
      <c r="E22" s="10" t="s">
        <v>524</v>
      </c>
      <c r="F22" s="10" t="s">
        <v>17</v>
      </c>
    </row>
    <row r="23" spans="1:6" ht="71.25">
      <c r="A23" s="10">
        <v>65</v>
      </c>
      <c r="B23" s="10" t="s">
        <v>525</v>
      </c>
      <c r="C23" s="10" t="s">
        <v>526</v>
      </c>
      <c r="D23" s="10" t="s">
        <v>527</v>
      </c>
      <c r="E23" s="10" t="s">
        <v>528</v>
      </c>
      <c r="F23" s="10" t="s">
        <v>17</v>
      </c>
    </row>
    <row r="24" spans="1:6" ht="85.5">
      <c r="A24" s="10">
        <v>66</v>
      </c>
      <c r="B24" s="10" t="s">
        <v>529</v>
      </c>
      <c r="C24" s="10" t="s">
        <v>530</v>
      </c>
      <c r="D24" s="10" t="s">
        <v>531</v>
      </c>
      <c r="E24" s="10" t="s">
        <v>532</v>
      </c>
      <c r="F24" s="10" t="s">
        <v>17</v>
      </c>
    </row>
  </sheetData>
  <mergeCells count="3">
    <mergeCell ref="A1:F2"/>
    <mergeCell ref="A3:B3"/>
    <mergeCell ref="D3:F3"/>
  </mergeCells>
  <conditionalFormatting sqref="F6:F24">
    <cfRule type="expression" dxfId="47" priority="1">
      <formula>F6="Conforme"</formula>
    </cfRule>
    <cfRule type="expression" dxfId="46" priority="2">
      <formula>F6="No conforme"</formula>
    </cfRule>
    <cfRule type="expression" dxfId="45" priority="3">
      <formula>F6="Observación"</formula>
    </cfRule>
    <cfRule type="expression" dxfId="44" priority="4">
      <formula>F6="Oportunidad de mejora"</formula>
    </cfRule>
    <cfRule type="expression" dxfId="43" priority="5">
      <formula>F6="Fortaleza"</formula>
    </cfRule>
    <cfRule type="expression" dxfId="42" priority="6">
      <formula>F6="Excluido"</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91</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1394</v>
      </c>
      <c r="E3" s="140"/>
      <c r="F3" s="140"/>
    </row>
    <row r="5" spans="1:6" ht="15">
      <c r="A5" s="6" t="s">
        <v>37</v>
      </c>
      <c r="B5" s="8" t="s">
        <v>39</v>
      </c>
      <c r="C5" s="8" t="s">
        <v>46</v>
      </c>
      <c r="D5" s="8" t="s">
        <v>40</v>
      </c>
      <c r="E5" s="8" t="s">
        <v>41</v>
      </c>
      <c r="F5" s="8" t="s">
        <v>38</v>
      </c>
    </row>
    <row r="6" spans="1:6" ht="42.75">
      <c r="A6" s="10">
        <v>67</v>
      </c>
      <c r="B6" s="10" t="s">
        <v>533</v>
      </c>
      <c r="C6" s="10" t="s">
        <v>534</v>
      </c>
      <c r="D6" s="10" t="s">
        <v>535</v>
      </c>
      <c r="E6" s="10" t="s">
        <v>536</v>
      </c>
      <c r="F6" s="10" t="s">
        <v>17</v>
      </c>
    </row>
    <row r="7" spans="1:6" ht="42.75">
      <c r="A7" s="10">
        <v>68</v>
      </c>
      <c r="B7" s="10" t="s">
        <v>537</v>
      </c>
      <c r="C7" s="10" t="s">
        <v>538</v>
      </c>
      <c r="D7" s="10" t="s">
        <v>539</v>
      </c>
      <c r="E7" s="10" t="s">
        <v>540</v>
      </c>
      <c r="F7" s="10" t="s">
        <v>17</v>
      </c>
    </row>
    <row r="8" spans="1:6" ht="57">
      <c r="A8" s="10">
        <v>69</v>
      </c>
      <c r="B8" s="10" t="s">
        <v>541</v>
      </c>
      <c r="C8" s="10" t="s">
        <v>542</v>
      </c>
      <c r="D8" s="10" t="s">
        <v>543</v>
      </c>
      <c r="E8" s="10" t="s">
        <v>544</v>
      </c>
      <c r="F8" s="10" t="s">
        <v>17</v>
      </c>
    </row>
    <row r="9" spans="1:6" ht="57">
      <c r="A9" s="10">
        <v>70</v>
      </c>
      <c r="B9" s="10" t="s">
        <v>545</v>
      </c>
      <c r="C9" s="10" t="s">
        <v>546</v>
      </c>
      <c r="D9" s="10" t="s">
        <v>547</v>
      </c>
      <c r="E9" s="10" t="s">
        <v>548</v>
      </c>
      <c r="F9" s="10" t="s">
        <v>17</v>
      </c>
    </row>
    <row r="10" spans="1:6" ht="42.75">
      <c r="A10" s="10">
        <v>71</v>
      </c>
      <c r="B10" s="10" t="s">
        <v>250</v>
      </c>
      <c r="C10" s="10" t="s">
        <v>549</v>
      </c>
      <c r="D10" s="10" t="s">
        <v>251</v>
      </c>
      <c r="E10" s="10" t="s">
        <v>252</v>
      </c>
      <c r="F10" s="10" t="s">
        <v>21</v>
      </c>
    </row>
    <row r="11" spans="1:6" ht="42.75">
      <c r="A11" s="10">
        <v>72</v>
      </c>
      <c r="B11" s="10" t="s">
        <v>250</v>
      </c>
      <c r="C11" s="10" t="s">
        <v>550</v>
      </c>
      <c r="D11" s="10" t="s">
        <v>551</v>
      </c>
      <c r="E11" s="10" t="s">
        <v>552</v>
      </c>
      <c r="F11" s="10" t="s">
        <v>17</v>
      </c>
    </row>
    <row r="12" spans="1:6" ht="42.75">
      <c r="A12" s="10">
        <v>73</v>
      </c>
      <c r="B12" s="10" t="s">
        <v>553</v>
      </c>
      <c r="C12" s="10" t="s">
        <v>554</v>
      </c>
      <c r="D12" s="10" t="s">
        <v>555</v>
      </c>
      <c r="E12" s="10" t="s">
        <v>556</v>
      </c>
      <c r="F12" s="10" t="s">
        <v>17</v>
      </c>
    </row>
    <row r="13" spans="1:6" ht="42.75">
      <c r="A13" s="10">
        <v>74</v>
      </c>
      <c r="B13" s="10" t="s">
        <v>250</v>
      </c>
      <c r="C13" s="10" t="s">
        <v>557</v>
      </c>
      <c r="D13" s="10" t="s">
        <v>558</v>
      </c>
      <c r="E13" s="10" t="s">
        <v>559</v>
      </c>
      <c r="F13" s="10" t="s">
        <v>17</v>
      </c>
    </row>
    <row r="14" spans="1:6" ht="85.5">
      <c r="A14" s="10">
        <v>75</v>
      </c>
      <c r="B14" s="10" t="s">
        <v>560</v>
      </c>
      <c r="C14" s="10" t="s">
        <v>561</v>
      </c>
      <c r="D14" s="10" t="s">
        <v>562</v>
      </c>
      <c r="E14" s="10" t="s">
        <v>563</v>
      </c>
      <c r="F14" s="10" t="s">
        <v>17</v>
      </c>
    </row>
    <row r="15" spans="1:6" ht="71.25">
      <c r="A15" s="10">
        <v>76</v>
      </c>
      <c r="B15" s="10" t="s">
        <v>564</v>
      </c>
      <c r="C15" s="10" t="s">
        <v>565</v>
      </c>
      <c r="D15" s="10" t="s">
        <v>566</v>
      </c>
      <c r="E15" s="10" t="s">
        <v>567</v>
      </c>
      <c r="F15" s="10" t="s">
        <v>17</v>
      </c>
    </row>
    <row r="16" spans="1:6" ht="42.75">
      <c r="A16" s="10">
        <v>77</v>
      </c>
      <c r="B16" s="10" t="s">
        <v>568</v>
      </c>
      <c r="C16" s="10" t="s">
        <v>569</v>
      </c>
      <c r="D16" s="10" t="s">
        <v>570</v>
      </c>
      <c r="E16" s="10" t="s">
        <v>571</v>
      </c>
      <c r="F16" s="10" t="s">
        <v>17</v>
      </c>
    </row>
    <row r="17" spans="1:6" ht="57">
      <c r="A17" s="10">
        <v>78</v>
      </c>
      <c r="B17" s="10" t="s">
        <v>121</v>
      </c>
      <c r="C17" s="10" t="s">
        <v>572</v>
      </c>
      <c r="D17" s="10" t="s">
        <v>122</v>
      </c>
      <c r="E17" s="10" t="s">
        <v>123</v>
      </c>
      <c r="F17" s="10" t="s">
        <v>20</v>
      </c>
    </row>
    <row r="18" spans="1:6" ht="42.75">
      <c r="A18" s="10">
        <v>79</v>
      </c>
      <c r="B18" s="10" t="s">
        <v>354</v>
      </c>
      <c r="C18" s="10" t="s">
        <v>573</v>
      </c>
      <c r="D18" s="10" t="s">
        <v>574</v>
      </c>
      <c r="E18" s="10" t="s">
        <v>575</v>
      </c>
      <c r="F18" s="10" t="s">
        <v>17</v>
      </c>
    </row>
    <row r="19" spans="1:6" ht="57">
      <c r="A19" s="10">
        <v>80</v>
      </c>
      <c r="B19" s="10" t="s">
        <v>576</v>
      </c>
      <c r="C19" s="10" t="s">
        <v>577</v>
      </c>
      <c r="D19" s="10" t="s">
        <v>578</v>
      </c>
      <c r="E19" s="10" t="s">
        <v>579</v>
      </c>
      <c r="F19" s="10" t="s">
        <v>17</v>
      </c>
    </row>
    <row r="20" spans="1:6" ht="42.75">
      <c r="A20" s="10">
        <v>81</v>
      </c>
      <c r="B20" s="10" t="s">
        <v>253</v>
      </c>
      <c r="C20" s="10" t="s">
        <v>580</v>
      </c>
      <c r="D20" s="10" t="s">
        <v>254</v>
      </c>
      <c r="E20" s="10" t="s">
        <v>255</v>
      </c>
      <c r="F20" s="10" t="s">
        <v>21</v>
      </c>
    </row>
    <row r="21" spans="1:6" ht="57">
      <c r="A21" s="10">
        <v>82</v>
      </c>
      <c r="B21" s="10" t="s">
        <v>581</v>
      </c>
      <c r="C21" s="10" t="s">
        <v>582</v>
      </c>
      <c r="D21" s="10" t="s">
        <v>583</v>
      </c>
      <c r="E21" s="10" t="s">
        <v>584</v>
      </c>
      <c r="F21" s="10" t="s">
        <v>17</v>
      </c>
    </row>
    <row r="22" spans="1:6" ht="42.75">
      <c r="A22" s="10">
        <v>83</v>
      </c>
      <c r="B22" s="10" t="s">
        <v>585</v>
      </c>
      <c r="C22" s="10" t="s">
        <v>586</v>
      </c>
      <c r="D22" s="10" t="s">
        <v>587</v>
      </c>
      <c r="E22" s="10" t="s">
        <v>588</v>
      </c>
      <c r="F22" s="10" t="s">
        <v>17</v>
      </c>
    </row>
    <row r="23" spans="1:6" ht="42.75">
      <c r="A23" s="10">
        <v>84</v>
      </c>
      <c r="B23" s="10" t="s">
        <v>553</v>
      </c>
      <c r="C23" s="10" t="s">
        <v>554</v>
      </c>
      <c r="D23" s="10" t="s">
        <v>589</v>
      </c>
      <c r="E23" s="10" t="s">
        <v>590</v>
      </c>
      <c r="F23" s="10" t="s">
        <v>17</v>
      </c>
    </row>
    <row r="24" spans="1:6" ht="114">
      <c r="A24" s="10">
        <v>85</v>
      </c>
      <c r="B24" s="10" t="s">
        <v>124</v>
      </c>
      <c r="C24" s="10" t="s">
        <v>591</v>
      </c>
      <c r="D24" s="10" t="s">
        <v>125</v>
      </c>
      <c r="E24" s="10" t="s">
        <v>126</v>
      </c>
      <c r="F24" s="10" t="s">
        <v>18</v>
      </c>
    </row>
    <row r="25" spans="1:6" ht="213.75">
      <c r="A25" s="10">
        <v>86</v>
      </c>
      <c r="B25" s="10" t="s">
        <v>127</v>
      </c>
      <c r="C25" s="10" t="s">
        <v>592</v>
      </c>
      <c r="D25" s="10" t="s">
        <v>128</v>
      </c>
      <c r="E25" s="10" t="s">
        <v>129</v>
      </c>
      <c r="F25" s="10" t="s">
        <v>19</v>
      </c>
    </row>
    <row r="26" spans="1:6" ht="57">
      <c r="A26" s="10">
        <v>87</v>
      </c>
      <c r="B26" s="10" t="s">
        <v>593</v>
      </c>
      <c r="C26" s="10" t="s">
        <v>594</v>
      </c>
      <c r="D26" s="10" t="s">
        <v>595</v>
      </c>
      <c r="E26" s="10" t="s">
        <v>596</v>
      </c>
      <c r="F26" s="10" t="s">
        <v>17</v>
      </c>
    </row>
    <row r="27" spans="1:6" ht="57">
      <c r="A27" s="10">
        <v>88</v>
      </c>
      <c r="B27" s="10" t="s">
        <v>256</v>
      </c>
      <c r="C27" s="10" t="s">
        <v>597</v>
      </c>
      <c r="D27" s="10" t="s">
        <v>257</v>
      </c>
      <c r="E27" s="10" t="s">
        <v>258</v>
      </c>
      <c r="F27" s="10" t="s">
        <v>21</v>
      </c>
    </row>
    <row r="28" spans="1:6" ht="142.5">
      <c r="A28" s="10">
        <v>89</v>
      </c>
      <c r="B28" s="10" t="s">
        <v>130</v>
      </c>
      <c r="C28" s="10" t="s">
        <v>598</v>
      </c>
      <c r="D28" s="10" t="s">
        <v>131</v>
      </c>
      <c r="E28" s="10" t="s">
        <v>132</v>
      </c>
      <c r="F28" s="10" t="s">
        <v>20</v>
      </c>
    </row>
    <row r="29" spans="1:6" ht="120" customHeight="1">
      <c r="A29" s="10"/>
      <c r="B29" s="10"/>
      <c r="C29" s="10"/>
      <c r="D29" s="10"/>
      <c r="E29" s="10"/>
      <c r="F29" s="10"/>
    </row>
  </sheetData>
  <mergeCells count="3">
    <mergeCell ref="A1:F2"/>
    <mergeCell ref="A3:B3"/>
    <mergeCell ref="D3:F3"/>
  </mergeCells>
  <conditionalFormatting sqref="F6:F28">
    <cfRule type="expression" dxfId="41" priority="1">
      <formula>F6="Conforme"</formula>
    </cfRule>
    <cfRule type="expression" dxfId="40" priority="2">
      <formula>F6="No conforme"</formula>
    </cfRule>
    <cfRule type="expression" dxfId="39" priority="3">
      <formula>F6="Observación"</formula>
    </cfRule>
    <cfRule type="expression" dxfId="38" priority="4">
      <formula>F6="Oportunidad de mejora"</formula>
    </cfRule>
    <cfRule type="expression" dxfId="37" priority="5">
      <formula>F6="Fortaleza"</formula>
    </cfRule>
    <cfRule type="expression" dxfId="36" priority="6">
      <formula>F6="Excluido"</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1"/>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92</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1395</v>
      </c>
      <c r="E3" s="140"/>
      <c r="F3" s="140"/>
    </row>
    <row r="5" spans="1:6" ht="15">
      <c r="A5" s="6" t="s">
        <v>37</v>
      </c>
      <c r="B5" s="8" t="s">
        <v>39</v>
      </c>
      <c r="C5" s="8" t="s">
        <v>46</v>
      </c>
      <c r="D5" s="8" t="s">
        <v>40</v>
      </c>
      <c r="E5" s="8" t="s">
        <v>41</v>
      </c>
      <c r="F5" s="8" t="s">
        <v>38</v>
      </c>
    </row>
    <row r="6" spans="1:6" ht="57">
      <c r="A6" s="10">
        <v>90</v>
      </c>
      <c r="B6" s="10" t="s">
        <v>335</v>
      </c>
      <c r="C6" s="10" t="s">
        <v>599</v>
      </c>
      <c r="D6" s="10" t="s">
        <v>600</v>
      </c>
      <c r="E6" s="10" t="s">
        <v>601</v>
      </c>
      <c r="F6" s="10" t="s">
        <v>17</v>
      </c>
    </row>
    <row r="7" spans="1:6" ht="57">
      <c r="A7" s="10">
        <v>91</v>
      </c>
      <c r="B7" s="10" t="s">
        <v>480</v>
      </c>
      <c r="C7" s="10" t="s">
        <v>602</v>
      </c>
      <c r="D7" s="10" t="s">
        <v>603</v>
      </c>
      <c r="E7" s="10" t="s">
        <v>604</v>
      </c>
      <c r="F7" s="10" t="s">
        <v>17</v>
      </c>
    </row>
    <row r="8" spans="1:6" ht="85.5">
      <c r="A8" s="10">
        <v>92</v>
      </c>
      <c r="B8" s="10" t="s">
        <v>354</v>
      </c>
      <c r="C8" s="10" t="s">
        <v>355</v>
      </c>
      <c r="D8" s="10" t="s">
        <v>605</v>
      </c>
      <c r="E8" s="10" t="s">
        <v>606</v>
      </c>
      <c r="F8" s="10" t="s">
        <v>17</v>
      </c>
    </row>
    <row r="9" spans="1:6" ht="57">
      <c r="A9" s="10">
        <v>93</v>
      </c>
      <c r="B9" s="10" t="s">
        <v>607</v>
      </c>
      <c r="C9" s="10" t="s">
        <v>608</v>
      </c>
      <c r="D9" s="10" t="s">
        <v>609</v>
      </c>
      <c r="E9" s="10" t="s">
        <v>610</v>
      </c>
      <c r="F9" s="10" t="s">
        <v>17</v>
      </c>
    </row>
    <row r="10" spans="1:6" ht="42.75">
      <c r="A10" s="10">
        <v>94</v>
      </c>
      <c r="B10" s="10" t="s">
        <v>611</v>
      </c>
      <c r="C10" s="10" t="s">
        <v>612</v>
      </c>
      <c r="D10" s="10" t="s">
        <v>613</v>
      </c>
      <c r="E10" s="10" t="s">
        <v>614</v>
      </c>
      <c r="F10" s="10" t="s">
        <v>17</v>
      </c>
    </row>
    <row r="11" spans="1:6" ht="42.75">
      <c r="A11" s="10">
        <v>95</v>
      </c>
      <c r="B11" s="10" t="s">
        <v>611</v>
      </c>
      <c r="C11" s="10" t="s">
        <v>612</v>
      </c>
      <c r="D11" s="10" t="s">
        <v>615</v>
      </c>
      <c r="E11" s="10" t="s">
        <v>616</v>
      </c>
      <c r="F11" s="10" t="s">
        <v>17</v>
      </c>
    </row>
    <row r="12" spans="1:6" ht="57">
      <c r="A12" s="10">
        <v>96</v>
      </c>
      <c r="B12" s="10" t="s">
        <v>335</v>
      </c>
      <c r="C12" s="10" t="s">
        <v>599</v>
      </c>
      <c r="D12" s="10" t="s">
        <v>617</v>
      </c>
      <c r="E12" s="10" t="s">
        <v>618</v>
      </c>
      <c r="F12" s="10" t="s">
        <v>17</v>
      </c>
    </row>
    <row r="13" spans="1:6" ht="42.75">
      <c r="A13" s="10">
        <v>97</v>
      </c>
      <c r="B13" s="10" t="s">
        <v>133</v>
      </c>
      <c r="C13" s="10" t="s">
        <v>619</v>
      </c>
      <c r="D13" s="10" t="s">
        <v>134</v>
      </c>
      <c r="E13" s="10" t="s">
        <v>135</v>
      </c>
      <c r="F13" s="10" t="s">
        <v>20</v>
      </c>
    </row>
    <row r="14" spans="1:6" ht="57">
      <c r="A14" s="10">
        <v>98</v>
      </c>
      <c r="B14" s="10" t="s">
        <v>611</v>
      </c>
      <c r="C14" s="10" t="s">
        <v>612</v>
      </c>
      <c r="D14" s="10" t="s">
        <v>620</v>
      </c>
      <c r="E14" s="10" t="s">
        <v>621</v>
      </c>
      <c r="F14" s="10" t="s">
        <v>17</v>
      </c>
    </row>
    <row r="15" spans="1:6" ht="57">
      <c r="A15" s="10">
        <v>99</v>
      </c>
      <c r="B15" s="10" t="s">
        <v>622</v>
      </c>
      <c r="C15" s="10" t="s">
        <v>623</v>
      </c>
      <c r="D15" s="10" t="s">
        <v>624</v>
      </c>
      <c r="E15" s="10" t="s">
        <v>625</v>
      </c>
      <c r="F15" s="10" t="s">
        <v>17</v>
      </c>
    </row>
    <row r="16" spans="1:6" ht="99.75">
      <c r="A16" s="10">
        <v>100</v>
      </c>
      <c r="B16" s="10" t="s">
        <v>622</v>
      </c>
      <c r="C16" s="10" t="s">
        <v>623</v>
      </c>
      <c r="D16" s="10" t="s">
        <v>626</v>
      </c>
      <c r="E16" s="10" t="s">
        <v>627</v>
      </c>
      <c r="F16" s="10" t="s">
        <v>17</v>
      </c>
    </row>
    <row r="17" spans="1:6" ht="57">
      <c r="A17" s="10">
        <v>101</v>
      </c>
      <c r="B17" s="10" t="s">
        <v>628</v>
      </c>
      <c r="C17" s="10" t="s">
        <v>629</v>
      </c>
      <c r="D17" s="10" t="s">
        <v>630</v>
      </c>
      <c r="E17" s="10" t="s">
        <v>631</v>
      </c>
      <c r="F17" s="10" t="s">
        <v>17</v>
      </c>
    </row>
    <row r="18" spans="1:6" ht="42.75">
      <c r="A18" s="10">
        <v>102</v>
      </c>
      <c r="B18" s="10" t="s">
        <v>632</v>
      </c>
      <c r="C18" s="10" t="s">
        <v>633</v>
      </c>
      <c r="D18" s="10" t="s">
        <v>634</v>
      </c>
      <c r="E18" s="10" t="s">
        <v>635</v>
      </c>
      <c r="F18" s="10" t="s">
        <v>17</v>
      </c>
    </row>
    <row r="19" spans="1:6" ht="57">
      <c r="A19" s="10">
        <v>103</v>
      </c>
      <c r="B19" s="10" t="s">
        <v>137</v>
      </c>
      <c r="C19" s="10" t="s">
        <v>636</v>
      </c>
      <c r="D19" s="10" t="s">
        <v>637</v>
      </c>
      <c r="E19" s="10" t="s">
        <v>638</v>
      </c>
      <c r="F19" s="10" t="s">
        <v>17</v>
      </c>
    </row>
    <row r="20" spans="1:6" ht="57">
      <c r="A20" s="10">
        <v>104</v>
      </c>
      <c r="B20" s="10" t="s">
        <v>362</v>
      </c>
      <c r="C20" s="10" t="s">
        <v>639</v>
      </c>
      <c r="D20" s="10" t="s">
        <v>640</v>
      </c>
      <c r="E20" s="10" t="s">
        <v>641</v>
      </c>
      <c r="F20" s="10" t="s">
        <v>17</v>
      </c>
    </row>
    <row r="21" spans="1:6" ht="42.75">
      <c r="A21" s="10">
        <v>105</v>
      </c>
      <c r="B21" s="10" t="s">
        <v>642</v>
      </c>
      <c r="C21" s="10" t="s">
        <v>643</v>
      </c>
      <c r="D21" s="10" t="s">
        <v>644</v>
      </c>
      <c r="E21" s="10" t="s">
        <v>645</v>
      </c>
      <c r="F21" s="10" t="s">
        <v>17</v>
      </c>
    </row>
    <row r="22" spans="1:6" ht="42.75">
      <c r="A22" s="10">
        <v>106</v>
      </c>
      <c r="B22" s="10" t="s">
        <v>137</v>
      </c>
      <c r="C22" s="10" t="s">
        <v>643</v>
      </c>
      <c r="D22" s="10" t="s">
        <v>646</v>
      </c>
      <c r="E22" s="10" t="s">
        <v>647</v>
      </c>
      <c r="F22" s="10" t="s">
        <v>17</v>
      </c>
    </row>
    <row r="23" spans="1:6" ht="57">
      <c r="A23" s="10">
        <v>107</v>
      </c>
      <c r="B23" s="10" t="s">
        <v>143</v>
      </c>
      <c r="C23" s="10" t="s">
        <v>648</v>
      </c>
      <c r="D23" s="10" t="s">
        <v>649</v>
      </c>
      <c r="E23" s="10" t="s">
        <v>650</v>
      </c>
      <c r="F23" s="10" t="s">
        <v>17</v>
      </c>
    </row>
    <row r="24" spans="1:6" ht="71.25">
      <c r="A24" s="10">
        <v>108</v>
      </c>
      <c r="B24" s="10" t="s">
        <v>651</v>
      </c>
      <c r="C24" s="10" t="s">
        <v>652</v>
      </c>
      <c r="D24" s="10" t="s">
        <v>653</v>
      </c>
      <c r="E24" s="10" t="s">
        <v>654</v>
      </c>
      <c r="F24" s="10" t="s">
        <v>17</v>
      </c>
    </row>
    <row r="25" spans="1:6" ht="57">
      <c r="A25" s="10">
        <v>109</v>
      </c>
      <c r="B25" s="10" t="s">
        <v>115</v>
      </c>
      <c r="C25" s="10" t="s">
        <v>655</v>
      </c>
      <c r="D25" s="10" t="s">
        <v>656</v>
      </c>
      <c r="E25" s="10" t="s">
        <v>657</v>
      </c>
      <c r="F25" s="10" t="s">
        <v>17</v>
      </c>
    </row>
    <row r="26" spans="1:6" ht="57">
      <c r="A26" s="10">
        <v>110</v>
      </c>
      <c r="B26" s="10" t="s">
        <v>658</v>
      </c>
      <c r="C26" s="10" t="s">
        <v>659</v>
      </c>
      <c r="D26" s="10" t="s">
        <v>660</v>
      </c>
      <c r="E26" s="10" t="s">
        <v>661</v>
      </c>
      <c r="F26" s="10" t="s">
        <v>17</v>
      </c>
    </row>
    <row r="27" spans="1:6" ht="57">
      <c r="A27" s="10">
        <v>111</v>
      </c>
      <c r="B27" s="10" t="s">
        <v>662</v>
      </c>
      <c r="C27" s="10" t="s">
        <v>663</v>
      </c>
      <c r="D27" s="10" t="s">
        <v>664</v>
      </c>
      <c r="E27" s="10" t="s">
        <v>665</v>
      </c>
      <c r="F27" s="10" t="s">
        <v>17</v>
      </c>
    </row>
    <row r="28" spans="1:6" ht="57">
      <c r="A28" s="10">
        <v>112</v>
      </c>
      <c r="B28" s="10" t="s">
        <v>362</v>
      </c>
      <c r="C28" s="10" t="s">
        <v>639</v>
      </c>
      <c r="D28" s="10" t="s">
        <v>666</v>
      </c>
      <c r="E28" s="10" t="s">
        <v>667</v>
      </c>
      <c r="F28" s="10" t="s">
        <v>17</v>
      </c>
    </row>
    <row r="29" spans="1:6" ht="57">
      <c r="A29" s="10">
        <v>113</v>
      </c>
      <c r="B29" s="10" t="s">
        <v>143</v>
      </c>
      <c r="C29" s="10" t="s">
        <v>648</v>
      </c>
      <c r="D29" s="10" t="s">
        <v>668</v>
      </c>
      <c r="E29" s="10" t="s">
        <v>669</v>
      </c>
      <c r="F29" s="10" t="s">
        <v>17</v>
      </c>
    </row>
    <row r="30" spans="1:6" ht="71.25">
      <c r="A30" s="10">
        <v>114</v>
      </c>
      <c r="B30" s="10" t="s">
        <v>670</v>
      </c>
      <c r="C30" s="10" t="s">
        <v>671</v>
      </c>
      <c r="D30" s="10" t="s">
        <v>672</v>
      </c>
      <c r="E30" s="10" t="s">
        <v>673</v>
      </c>
      <c r="F30" s="10" t="s">
        <v>17</v>
      </c>
    </row>
    <row r="31" spans="1:6" ht="57">
      <c r="A31" s="10">
        <v>115</v>
      </c>
      <c r="B31" s="10" t="s">
        <v>137</v>
      </c>
      <c r="C31" s="10" t="s">
        <v>643</v>
      </c>
      <c r="D31" s="10" t="s">
        <v>138</v>
      </c>
      <c r="E31" s="10" t="s">
        <v>139</v>
      </c>
      <c r="F31" s="10" t="s">
        <v>20</v>
      </c>
    </row>
    <row r="32" spans="1:6" ht="57">
      <c r="A32" s="10">
        <v>116</v>
      </c>
      <c r="B32" s="10" t="s">
        <v>674</v>
      </c>
      <c r="C32" s="10" t="s">
        <v>675</v>
      </c>
      <c r="D32" s="10" t="s">
        <v>676</v>
      </c>
      <c r="E32" s="10" t="s">
        <v>677</v>
      </c>
      <c r="F32" s="10" t="s">
        <v>17</v>
      </c>
    </row>
    <row r="33" spans="1:6" ht="71.25">
      <c r="A33" s="10">
        <v>117</v>
      </c>
      <c r="B33" s="10" t="s">
        <v>140</v>
      </c>
      <c r="C33" s="10" t="s">
        <v>678</v>
      </c>
      <c r="D33" s="10" t="s">
        <v>141</v>
      </c>
      <c r="E33" s="10" t="s">
        <v>142</v>
      </c>
      <c r="F33" s="10" t="s">
        <v>19</v>
      </c>
    </row>
    <row r="34" spans="1:6" ht="71.25">
      <c r="A34" s="10">
        <v>118</v>
      </c>
      <c r="B34" s="10" t="s">
        <v>679</v>
      </c>
      <c r="C34" s="10" t="s">
        <v>680</v>
      </c>
      <c r="D34" s="10" t="s">
        <v>681</v>
      </c>
      <c r="E34" s="10" t="s">
        <v>682</v>
      </c>
      <c r="F34" s="10" t="s">
        <v>17</v>
      </c>
    </row>
    <row r="35" spans="1:6" ht="85.5">
      <c r="A35" s="10">
        <v>119</v>
      </c>
      <c r="B35" s="10" t="s">
        <v>362</v>
      </c>
      <c r="C35" s="10" t="s">
        <v>639</v>
      </c>
      <c r="D35" s="10" t="s">
        <v>683</v>
      </c>
      <c r="E35" s="10" t="s">
        <v>684</v>
      </c>
      <c r="F35" s="10" t="s">
        <v>17</v>
      </c>
    </row>
    <row r="36" spans="1:6" ht="71.25">
      <c r="A36" s="10">
        <v>120</v>
      </c>
      <c r="B36" s="10" t="s">
        <v>362</v>
      </c>
      <c r="C36" s="10" t="s">
        <v>639</v>
      </c>
      <c r="D36" s="10" t="s">
        <v>685</v>
      </c>
      <c r="E36" s="10" t="s">
        <v>686</v>
      </c>
      <c r="F36" s="10" t="s">
        <v>17</v>
      </c>
    </row>
    <row r="37" spans="1:6" ht="71.25">
      <c r="A37" s="10">
        <v>121</v>
      </c>
      <c r="B37" s="10" t="s">
        <v>687</v>
      </c>
      <c r="C37" s="10" t="s">
        <v>688</v>
      </c>
      <c r="D37" s="10" t="s">
        <v>689</v>
      </c>
      <c r="E37" s="10" t="s">
        <v>690</v>
      </c>
      <c r="F37" s="10" t="s">
        <v>17</v>
      </c>
    </row>
    <row r="38" spans="1:6" ht="71.25">
      <c r="A38" s="10">
        <v>122</v>
      </c>
      <c r="B38" s="10" t="s">
        <v>691</v>
      </c>
      <c r="C38" s="10" t="s">
        <v>692</v>
      </c>
      <c r="D38" s="10" t="s">
        <v>693</v>
      </c>
      <c r="E38" s="10" t="s">
        <v>694</v>
      </c>
      <c r="F38" s="10" t="s">
        <v>17</v>
      </c>
    </row>
    <row r="39" spans="1:6" ht="85.5">
      <c r="A39" s="10">
        <v>123</v>
      </c>
      <c r="B39" s="10" t="s">
        <v>695</v>
      </c>
      <c r="C39" s="10" t="s">
        <v>696</v>
      </c>
      <c r="D39" s="10" t="s">
        <v>697</v>
      </c>
      <c r="E39" s="10" t="s">
        <v>698</v>
      </c>
      <c r="F39" s="10" t="s">
        <v>17</v>
      </c>
    </row>
    <row r="40" spans="1:6" ht="85.5">
      <c r="A40" s="10">
        <v>124</v>
      </c>
      <c r="B40" s="10" t="s">
        <v>366</v>
      </c>
      <c r="C40" s="10" t="s">
        <v>699</v>
      </c>
      <c r="D40" s="10" t="s">
        <v>700</v>
      </c>
      <c r="E40" s="10" t="s">
        <v>701</v>
      </c>
      <c r="F40" s="10" t="s">
        <v>17</v>
      </c>
    </row>
    <row r="41" spans="1:6" ht="128.25">
      <c r="A41" s="10">
        <v>125</v>
      </c>
      <c r="B41" s="10" t="s">
        <v>143</v>
      </c>
      <c r="C41" s="10" t="s">
        <v>648</v>
      </c>
      <c r="D41" s="10" t="s">
        <v>144</v>
      </c>
      <c r="E41" s="10" t="s">
        <v>145</v>
      </c>
      <c r="F41" s="10" t="s">
        <v>19</v>
      </c>
    </row>
    <row r="42" spans="1:6" ht="71.25">
      <c r="A42" s="10">
        <v>126</v>
      </c>
      <c r="B42" s="10" t="s">
        <v>702</v>
      </c>
      <c r="C42" s="10" t="s">
        <v>703</v>
      </c>
      <c r="D42" s="10" t="s">
        <v>704</v>
      </c>
      <c r="E42" s="10" t="s">
        <v>705</v>
      </c>
      <c r="F42" s="10" t="s">
        <v>17</v>
      </c>
    </row>
    <row r="43" spans="1:6" ht="71.25">
      <c r="A43" s="10">
        <v>127</v>
      </c>
      <c r="B43" s="10" t="s">
        <v>521</v>
      </c>
      <c r="C43" s="10" t="s">
        <v>706</v>
      </c>
      <c r="D43" s="10" t="s">
        <v>707</v>
      </c>
      <c r="E43" s="10" t="s">
        <v>708</v>
      </c>
      <c r="F43" s="10" t="s">
        <v>17</v>
      </c>
    </row>
    <row r="44" spans="1:6" ht="71.25">
      <c r="A44" s="10">
        <v>128</v>
      </c>
      <c r="B44" s="10" t="s">
        <v>143</v>
      </c>
      <c r="C44" s="10" t="s">
        <v>648</v>
      </c>
      <c r="D44" s="10" t="s">
        <v>709</v>
      </c>
      <c r="E44" s="10" t="s">
        <v>710</v>
      </c>
      <c r="F44" s="10" t="s">
        <v>17</v>
      </c>
    </row>
    <row r="45" spans="1:6" ht="71.25">
      <c r="A45" s="10">
        <v>129</v>
      </c>
      <c r="B45" s="10" t="s">
        <v>366</v>
      </c>
      <c r="C45" s="10" t="s">
        <v>699</v>
      </c>
      <c r="D45" s="10" t="s">
        <v>711</v>
      </c>
      <c r="E45" s="10" t="s">
        <v>712</v>
      </c>
      <c r="F45" s="10" t="s">
        <v>17</v>
      </c>
    </row>
    <row r="46" spans="1:6" ht="42.75">
      <c r="A46" s="10">
        <v>130</v>
      </c>
      <c r="B46" s="10" t="s">
        <v>713</v>
      </c>
      <c r="C46" s="10" t="s">
        <v>714</v>
      </c>
      <c r="D46" s="10" t="s">
        <v>715</v>
      </c>
      <c r="E46" s="10" t="s">
        <v>716</v>
      </c>
      <c r="F46" s="10" t="s">
        <v>17</v>
      </c>
    </row>
    <row r="47" spans="1:6" ht="42.75">
      <c r="A47" s="10">
        <v>131</v>
      </c>
      <c r="B47" s="10" t="s">
        <v>717</v>
      </c>
      <c r="C47" s="10" t="s">
        <v>718</v>
      </c>
      <c r="D47" s="10" t="s">
        <v>719</v>
      </c>
      <c r="E47" s="10" t="s">
        <v>720</v>
      </c>
      <c r="F47" s="10" t="s">
        <v>22</v>
      </c>
    </row>
    <row r="48" spans="1:6" ht="42.75">
      <c r="A48" s="10">
        <v>132</v>
      </c>
      <c r="B48" s="10" t="s">
        <v>721</v>
      </c>
      <c r="C48" s="10" t="s">
        <v>722</v>
      </c>
      <c r="D48" s="10" t="s">
        <v>723</v>
      </c>
      <c r="E48" s="10" t="s">
        <v>724</v>
      </c>
      <c r="F48" s="10" t="s">
        <v>22</v>
      </c>
    </row>
    <row r="49" spans="1:6" ht="42.75">
      <c r="A49" s="10">
        <v>133</v>
      </c>
      <c r="B49" s="10" t="s">
        <v>725</v>
      </c>
      <c r="C49" s="10" t="s">
        <v>726</v>
      </c>
      <c r="D49" s="10" t="s">
        <v>727</v>
      </c>
      <c r="E49" s="10" t="s">
        <v>728</v>
      </c>
      <c r="F49" s="10" t="s">
        <v>22</v>
      </c>
    </row>
    <row r="50" spans="1:6" ht="57">
      <c r="A50" s="10">
        <v>134</v>
      </c>
      <c r="B50" s="10" t="s">
        <v>729</v>
      </c>
      <c r="C50" s="10" t="s">
        <v>730</v>
      </c>
      <c r="D50" s="10" t="s">
        <v>731</v>
      </c>
      <c r="E50" s="10" t="s">
        <v>732</v>
      </c>
      <c r="F50" s="10" t="s">
        <v>17</v>
      </c>
    </row>
    <row r="51" spans="1:6" ht="71.25">
      <c r="A51" s="10">
        <v>135</v>
      </c>
      <c r="B51" s="10" t="s">
        <v>733</v>
      </c>
      <c r="C51" s="10" t="s">
        <v>734</v>
      </c>
      <c r="D51" s="10" t="s">
        <v>735</v>
      </c>
      <c r="E51" s="10" t="s">
        <v>736</v>
      </c>
      <c r="F51" s="10" t="s">
        <v>17</v>
      </c>
    </row>
  </sheetData>
  <mergeCells count="3">
    <mergeCell ref="A1:F2"/>
    <mergeCell ref="A3:B3"/>
    <mergeCell ref="D3:F3"/>
  </mergeCells>
  <conditionalFormatting sqref="F6:F48">
    <cfRule type="expression" dxfId="35" priority="1">
      <formula>F6="Conforme"</formula>
    </cfRule>
    <cfRule type="expression" dxfId="34" priority="2">
      <formula>F6="No conforme"</formula>
    </cfRule>
    <cfRule type="expression" dxfId="33" priority="3">
      <formula>F6="Observación"</formula>
    </cfRule>
    <cfRule type="expression" dxfId="32" priority="4">
      <formula>F6="Oportunidad de mejora"</formula>
    </cfRule>
    <cfRule type="expression" dxfId="31" priority="5">
      <formula>F6="Fortaleza"</formula>
    </cfRule>
    <cfRule type="expression" dxfId="30" priority="6">
      <formula>F6="Excluido"</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4"/>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93</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1396</v>
      </c>
      <c r="E3" s="140"/>
      <c r="F3" s="140"/>
    </row>
    <row r="5" spans="1:6" ht="15">
      <c r="A5" s="6" t="s">
        <v>37</v>
      </c>
      <c r="B5" s="8" t="s">
        <v>39</v>
      </c>
      <c r="C5" s="8" t="s">
        <v>46</v>
      </c>
      <c r="D5" s="8" t="s">
        <v>40</v>
      </c>
      <c r="E5" s="8" t="s">
        <v>41</v>
      </c>
      <c r="F5" s="8" t="s">
        <v>38</v>
      </c>
    </row>
    <row r="6" spans="1:6" ht="57">
      <c r="A6" s="10">
        <v>136</v>
      </c>
      <c r="B6" s="10" t="s">
        <v>737</v>
      </c>
      <c r="C6" s="10" t="s">
        <v>738</v>
      </c>
      <c r="D6" s="10" t="s">
        <v>739</v>
      </c>
      <c r="E6" s="10" t="s">
        <v>740</v>
      </c>
      <c r="F6" s="10" t="s">
        <v>17</v>
      </c>
    </row>
    <row r="7" spans="1:6" ht="71.25">
      <c r="A7" s="10">
        <v>137</v>
      </c>
      <c r="B7" s="10" t="s">
        <v>741</v>
      </c>
      <c r="C7" s="10" t="s">
        <v>742</v>
      </c>
      <c r="D7" s="10" t="s">
        <v>743</v>
      </c>
      <c r="E7" s="10" t="s">
        <v>744</v>
      </c>
      <c r="F7" s="10" t="s">
        <v>17</v>
      </c>
    </row>
    <row r="8" spans="1:6" ht="71.25">
      <c r="A8" s="10">
        <v>138</v>
      </c>
      <c r="B8" s="10" t="s">
        <v>146</v>
      </c>
      <c r="C8" s="10" t="s">
        <v>745</v>
      </c>
      <c r="D8" s="10" t="s">
        <v>147</v>
      </c>
      <c r="E8" s="10" t="s">
        <v>148</v>
      </c>
      <c r="F8" s="10" t="s">
        <v>19</v>
      </c>
    </row>
    <row r="9" spans="1:6" ht="42.75">
      <c r="A9" s="10">
        <v>139</v>
      </c>
      <c r="B9" s="10" t="s">
        <v>362</v>
      </c>
      <c r="C9" s="10" t="s">
        <v>363</v>
      </c>
      <c r="D9" s="10" t="s">
        <v>364</v>
      </c>
      <c r="E9" s="10" t="s">
        <v>365</v>
      </c>
      <c r="F9" s="10" t="s">
        <v>17</v>
      </c>
    </row>
    <row r="10" spans="1:6" ht="28.5">
      <c r="A10" s="10">
        <v>140</v>
      </c>
      <c r="B10" s="10" t="s">
        <v>366</v>
      </c>
      <c r="C10" s="10" t="s">
        <v>367</v>
      </c>
      <c r="D10" s="10" t="s">
        <v>368</v>
      </c>
      <c r="E10" s="10" t="s">
        <v>369</v>
      </c>
      <c r="F10" s="10" t="s">
        <v>17</v>
      </c>
    </row>
    <row r="11" spans="1:6" ht="256.5">
      <c r="A11" s="10">
        <v>141</v>
      </c>
      <c r="B11" s="10" t="s">
        <v>150</v>
      </c>
      <c r="C11" s="10" t="s">
        <v>746</v>
      </c>
      <c r="D11" s="10" t="s">
        <v>151</v>
      </c>
      <c r="E11" s="10" t="s">
        <v>152</v>
      </c>
      <c r="F11" s="10" t="s">
        <v>20</v>
      </c>
    </row>
    <row r="12" spans="1:6" ht="85.5">
      <c r="A12" s="10">
        <v>142</v>
      </c>
      <c r="B12" s="10" t="s">
        <v>153</v>
      </c>
      <c r="C12" s="10" t="s">
        <v>747</v>
      </c>
      <c r="D12" s="10" t="s">
        <v>154</v>
      </c>
      <c r="E12" s="10" t="s">
        <v>155</v>
      </c>
      <c r="F12" s="10" t="s">
        <v>20</v>
      </c>
    </row>
    <row r="13" spans="1:6" ht="85.5">
      <c r="A13" s="10">
        <v>143</v>
      </c>
      <c r="B13" s="10" t="s">
        <v>748</v>
      </c>
      <c r="C13" s="10" t="s">
        <v>749</v>
      </c>
      <c r="D13" s="10" t="s">
        <v>750</v>
      </c>
      <c r="E13" s="10" t="s">
        <v>751</v>
      </c>
      <c r="F13" s="10" t="s">
        <v>17</v>
      </c>
    </row>
    <row r="14" spans="1:6" ht="85.5">
      <c r="A14" s="10">
        <v>144</v>
      </c>
      <c r="B14" s="10" t="s">
        <v>752</v>
      </c>
      <c r="C14" s="10" t="s">
        <v>753</v>
      </c>
      <c r="D14" s="10" t="s">
        <v>754</v>
      </c>
      <c r="E14" s="10" t="s">
        <v>755</v>
      </c>
      <c r="F14" s="10" t="s">
        <v>17</v>
      </c>
    </row>
    <row r="15" spans="1:6" ht="71.25">
      <c r="A15" s="10">
        <v>145</v>
      </c>
      <c r="B15" s="10" t="s">
        <v>756</v>
      </c>
      <c r="C15" s="10" t="s">
        <v>757</v>
      </c>
      <c r="D15" s="10" t="s">
        <v>758</v>
      </c>
      <c r="E15" s="10" t="s">
        <v>759</v>
      </c>
      <c r="F15" s="10" t="s">
        <v>17</v>
      </c>
    </row>
    <row r="16" spans="1:6" ht="57">
      <c r="A16" s="10">
        <v>146</v>
      </c>
      <c r="B16" s="10" t="s">
        <v>259</v>
      </c>
      <c r="C16" s="10" t="s">
        <v>760</v>
      </c>
      <c r="D16" s="10" t="s">
        <v>260</v>
      </c>
      <c r="E16" s="10" t="s">
        <v>261</v>
      </c>
      <c r="F16" s="10" t="s">
        <v>21</v>
      </c>
    </row>
    <row r="17" spans="1:6" ht="85.5">
      <c r="A17" s="10">
        <v>147</v>
      </c>
      <c r="B17" s="10" t="s">
        <v>761</v>
      </c>
      <c r="C17" s="10" t="s">
        <v>762</v>
      </c>
      <c r="D17" s="10" t="s">
        <v>763</v>
      </c>
      <c r="E17" s="10" t="s">
        <v>764</v>
      </c>
      <c r="F17" s="10" t="s">
        <v>17</v>
      </c>
    </row>
    <row r="18" spans="1:6" ht="57">
      <c r="A18" s="10">
        <v>148</v>
      </c>
      <c r="B18" s="10" t="s">
        <v>765</v>
      </c>
      <c r="C18" s="10" t="s">
        <v>766</v>
      </c>
      <c r="D18" s="10" t="s">
        <v>767</v>
      </c>
      <c r="E18" s="10" t="s">
        <v>768</v>
      </c>
      <c r="F18" s="10" t="s">
        <v>17</v>
      </c>
    </row>
    <row r="19" spans="1:6" ht="71.25">
      <c r="A19" s="10">
        <v>149</v>
      </c>
      <c r="B19" s="10" t="s">
        <v>769</v>
      </c>
      <c r="C19" s="10" t="s">
        <v>770</v>
      </c>
      <c r="D19" s="10" t="s">
        <v>771</v>
      </c>
      <c r="E19" s="10" t="s">
        <v>772</v>
      </c>
      <c r="F19" s="10" t="s">
        <v>17</v>
      </c>
    </row>
    <row r="20" spans="1:6" ht="57">
      <c r="A20" s="10">
        <v>150</v>
      </c>
      <c r="B20" s="10" t="s">
        <v>773</v>
      </c>
      <c r="C20" s="10" t="s">
        <v>774</v>
      </c>
      <c r="D20" s="10" t="s">
        <v>775</v>
      </c>
      <c r="E20" s="10" t="s">
        <v>776</v>
      </c>
      <c r="F20" s="10" t="s">
        <v>17</v>
      </c>
    </row>
    <row r="21" spans="1:6" ht="57">
      <c r="A21" s="10">
        <v>151</v>
      </c>
      <c r="B21" s="10" t="s">
        <v>777</v>
      </c>
      <c r="C21" s="10" t="s">
        <v>778</v>
      </c>
      <c r="D21" s="10" t="s">
        <v>779</v>
      </c>
      <c r="E21" s="10" t="s">
        <v>780</v>
      </c>
      <c r="F21" s="10" t="s">
        <v>17</v>
      </c>
    </row>
    <row r="22" spans="1:6" ht="57">
      <c r="A22" s="10">
        <v>152</v>
      </c>
      <c r="B22" s="10" t="s">
        <v>781</v>
      </c>
      <c r="C22" s="10" t="s">
        <v>782</v>
      </c>
      <c r="D22" s="10" t="s">
        <v>783</v>
      </c>
      <c r="E22" s="10" t="s">
        <v>784</v>
      </c>
      <c r="F22" s="10" t="s">
        <v>17</v>
      </c>
    </row>
    <row r="23" spans="1:6" ht="57">
      <c r="A23" s="10">
        <v>153</v>
      </c>
      <c r="B23" s="10" t="s">
        <v>259</v>
      </c>
      <c r="C23" s="10" t="s">
        <v>785</v>
      </c>
      <c r="D23" s="10" t="s">
        <v>786</v>
      </c>
      <c r="E23" s="10" t="s">
        <v>787</v>
      </c>
      <c r="F23" s="10" t="s">
        <v>17</v>
      </c>
    </row>
    <row r="24" spans="1:6" ht="57">
      <c r="A24" s="10">
        <v>154</v>
      </c>
      <c r="B24" s="10" t="s">
        <v>156</v>
      </c>
      <c r="C24" s="10" t="s">
        <v>788</v>
      </c>
      <c r="D24" s="10" t="s">
        <v>157</v>
      </c>
      <c r="E24" s="10" t="s">
        <v>158</v>
      </c>
      <c r="F24" s="10" t="s">
        <v>20</v>
      </c>
    </row>
    <row r="25" spans="1:6" ht="42.75">
      <c r="A25" s="10">
        <v>155</v>
      </c>
      <c r="B25" s="10" t="s">
        <v>789</v>
      </c>
      <c r="C25" s="10" t="s">
        <v>790</v>
      </c>
      <c r="D25" s="10" t="s">
        <v>791</v>
      </c>
      <c r="E25" s="10" t="s">
        <v>792</v>
      </c>
      <c r="F25" s="10" t="s">
        <v>17</v>
      </c>
    </row>
    <row r="26" spans="1:6" ht="57">
      <c r="A26" s="10">
        <v>156</v>
      </c>
      <c r="B26" s="10" t="s">
        <v>262</v>
      </c>
      <c r="C26" s="10" t="s">
        <v>793</v>
      </c>
      <c r="D26" s="10" t="s">
        <v>263</v>
      </c>
      <c r="E26" s="10" t="s">
        <v>264</v>
      </c>
      <c r="F26" s="10" t="s">
        <v>21</v>
      </c>
    </row>
    <row r="27" spans="1:6" ht="299.25">
      <c r="A27" s="10">
        <v>157</v>
      </c>
      <c r="B27" s="10" t="s">
        <v>794</v>
      </c>
      <c r="C27" s="10" t="s">
        <v>795</v>
      </c>
      <c r="D27" s="10" t="s">
        <v>796</v>
      </c>
      <c r="E27" s="10" t="s">
        <v>797</v>
      </c>
      <c r="F27" s="10" t="s">
        <v>17</v>
      </c>
    </row>
    <row r="28" spans="1:6" ht="42.75">
      <c r="A28" s="10">
        <v>158</v>
      </c>
      <c r="B28" s="10" t="s">
        <v>794</v>
      </c>
      <c r="C28" s="10" t="s">
        <v>798</v>
      </c>
      <c r="D28" s="10" t="s">
        <v>799</v>
      </c>
      <c r="E28" s="10" t="s">
        <v>800</v>
      </c>
      <c r="F28" s="10" t="s">
        <v>17</v>
      </c>
    </row>
    <row r="29" spans="1:6" ht="71.25">
      <c r="A29" s="10">
        <v>159</v>
      </c>
      <c r="B29" s="10" t="s">
        <v>801</v>
      </c>
      <c r="C29" s="10" t="s">
        <v>802</v>
      </c>
      <c r="D29" s="10" t="s">
        <v>803</v>
      </c>
      <c r="E29" s="10" t="s">
        <v>804</v>
      </c>
      <c r="F29" s="10" t="s">
        <v>17</v>
      </c>
    </row>
    <row r="30" spans="1:6" ht="57">
      <c r="A30" s="10">
        <v>160</v>
      </c>
      <c r="B30" s="10" t="s">
        <v>794</v>
      </c>
      <c r="C30" s="10" t="s">
        <v>805</v>
      </c>
      <c r="D30" s="10" t="s">
        <v>806</v>
      </c>
      <c r="E30" s="10" t="s">
        <v>807</v>
      </c>
      <c r="F30" s="10" t="s">
        <v>17</v>
      </c>
    </row>
    <row r="31" spans="1:6" ht="42.75">
      <c r="A31" s="10">
        <v>161</v>
      </c>
      <c r="B31" s="10" t="s">
        <v>265</v>
      </c>
      <c r="C31" s="10" t="s">
        <v>808</v>
      </c>
      <c r="D31" s="10" t="s">
        <v>809</v>
      </c>
      <c r="E31" s="10" t="s">
        <v>810</v>
      </c>
      <c r="F31" s="10" t="s">
        <v>17</v>
      </c>
    </row>
    <row r="32" spans="1:6" ht="71.25">
      <c r="A32" s="10">
        <v>162</v>
      </c>
      <c r="B32" s="10" t="s">
        <v>811</v>
      </c>
      <c r="C32" s="10" t="s">
        <v>812</v>
      </c>
      <c r="D32" s="10" t="s">
        <v>813</v>
      </c>
      <c r="E32" s="10" t="s">
        <v>814</v>
      </c>
      <c r="F32" s="10" t="s">
        <v>17</v>
      </c>
    </row>
    <row r="33" spans="1:6" ht="57">
      <c r="A33" s="10">
        <v>163</v>
      </c>
      <c r="B33" s="10" t="s">
        <v>265</v>
      </c>
      <c r="C33" s="10" t="s">
        <v>815</v>
      </c>
      <c r="D33" s="10" t="s">
        <v>266</v>
      </c>
      <c r="E33" s="10" t="s">
        <v>267</v>
      </c>
      <c r="F33" s="10" t="s">
        <v>21</v>
      </c>
    </row>
    <row r="34" spans="1:6" ht="142.5">
      <c r="A34" s="10">
        <v>164</v>
      </c>
      <c r="B34" s="10" t="s">
        <v>816</v>
      </c>
      <c r="C34" s="10" t="s">
        <v>817</v>
      </c>
      <c r="D34" s="10" t="s">
        <v>818</v>
      </c>
      <c r="E34" s="10" t="s">
        <v>819</v>
      </c>
      <c r="F34" s="10" t="s">
        <v>17</v>
      </c>
    </row>
    <row r="35" spans="1:6" ht="42.75">
      <c r="A35" s="10">
        <v>165</v>
      </c>
      <c r="B35" s="10" t="s">
        <v>820</v>
      </c>
      <c r="C35" s="10" t="s">
        <v>821</v>
      </c>
      <c r="D35" s="10" t="s">
        <v>822</v>
      </c>
      <c r="E35" s="10" t="s">
        <v>823</v>
      </c>
      <c r="F35" s="10" t="s">
        <v>17</v>
      </c>
    </row>
    <row r="36" spans="1:6" ht="57">
      <c r="A36" s="10">
        <v>166</v>
      </c>
      <c r="B36" s="10" t="s">
        <v>159</v>
      </c>
      <c r="C36" s="10" t="s">
        <v>824</v>
      </c>
      <c r="D36" s="10" t="s">
        <v>160</v>
      </c>
      <c r="E36" s="10" t="s">
        <v>161</v>
      </c>
      <c r="F36" s="10" t="s">
        <v>20</v>
      </c>
    </row>
    <row r="37" spans="1:6" ht="71.25">
      <c r="A37" s="10">
        <v>167</v>
      </c>
      <c r="B37" s="10" t="s">
        <v>162</v>
      </c>
      <c r="C37" s="10" t="s">
        <v>825</v>
      </c>
      <c r="D37" s="10" t="s">
        <v>163</v>
      </c>
      <c r="E37" s="10" t="s">
        <v>164</v>
      </c>
      <c r="F37" s="10" t="s">
        <v>19</v>
      </c>
    </row>
    <row r="38" spans="1:6" ht="142.5">
      <c r="A38" s="10">
        <v>168</v>
      </c>
      <c r="B38" s="10" t="s">
        <v>165</v>
      </c>
      <c r="C38" s="10" t="s">
        <v>826</v>
      </c>
      <c r="D38" s="10" t="s">
        <v>166</v>
      </c>
      <c r="E38" s="10" t="s">
        <v>167</v>
      </c>
      <c r="F38" s="10" t="s">
        <v>20</v>
      </c>
    </row>
    <row r="39" spans="1:6" ht="142.5">
      <c r="A39" s="10">
        <v>169</v>
      </c>
      <c r="B39" s="10" t="s">
        <v>168</v>
      </c>
      <c r="C39" s="10" t="s">
        <v>827</v>
      </c>
      <c r="D39" s="10" t="s">
        <v>828</v>
      </c>
      <c r="E39" s="10" t="s">
        <v>829</v>
      </c>
      <c r="F39" s="10" t="s">
        <v>17</v>
      </c>
    </row>
    <row r="40" spans="1:6" ht="142.5">
      <c r="A40" s="10">
        <v>170</v>
      </c>
      <c r="B40" s="10" t="s">
        <v>168</v>
      </c>
      <c r="C40" s="10" t="s">
        <v>830</v>
      </c>
      <c r="D40" s="10" t="s">
        <v>169</v>
      </c>
      <c r="E40" s="10" t="s">
        <v>170</v>
      </c>
      <c r="F40" s="10" t="s">
        <v>20</v>
      </c>
    </row>
    <row r="41" spans="1:6" ht="42.75">
      <c r="A41" s="10">
        <v>171</v>
      </c>
      <c r="B41" s="10" t="s">
        <v>168</v>
      </c>
      <c r="C41" s="10" t="s">
        <v>831</v>
      </c>
      <c r="D41" s="10" t="s">
        <v>832</v>
      </c>
      <c r="E41" s="10" t="s">
        <v>833</v>
      </c>
      <c r="F41" s="10" t="s">
        <v>17</v>
      </c>
    </row>
    <row r="42" spans="1:6" ht="71.25">
      <c r="A42" s="10">
        <v>172</v>
      </c>
      <c r="B42" s="10" t="s">
        <v>834</v>
      </c>
      <c r="C42" s="10" t="s">
        <v>835</v>
      </c>
      <c r="D42" s="10" t="s">
        <v>836</v>
      </c>
      <c r="E42" s="10" t="s">
        <v>837</v>
      </c>
      <c r="F42" s="10" t="s">
        <v>17</v>
      </c>
    </row>
    <row r="43" spans="1:6" ht="57">
      <c r="A43" s="10">
        <v>173</v>
      </c>
      <c r="B43" s="10" t="s">
        <v>268</v>
      </c>
      <c r="C43" s="10" t="s">
        <v>838</v>
      </c>
      <c r="D43" s="10" t="s">
        <v>269</v>
      </c>
      <c r="E43" s="10" t="s">
        <v>270</v>
      </c>
      <c r="F43" s="10" t="s">
        <v>21</v>
      </c>
    </row>
    <row r="44" spans="1:6" ht="71.25">
      <c r="A44" s="10">
        <v>174</v>
      </c>
      <c r="B44" s="10" t="s">
        <v>839</v>
      </c>
      <c r="C44" s="10" t="s">
        <v>840</v>
      </c>
      <c r="D44" s="10" t="s">
        <v>841</v>
      </c>
      <c r="E44" s="10" t="s">
        <v>842</v>
      </c>
      <c r="F44" s="10" t="s">
        <v>17</v>
      </c>
    </row>
    <row r="45" spans="1:6" ht="57">
      <c r="A45" s="10">
        <v>175</v>
      </c>
      <c r="B45" s="10" t="s">
        <v>843</v>
      </c>
      <c r="C45" s="10" t="s">
        <v>844</v>
      </c>
      <c r="D45" s="10" t="s">
        <v>845</v>
      </c>
      <c r="E45" s="10" t="s">
        <v>846</v>
      </c>
      <c r="F45" s="10" t="s">
        <v>17</v>
      </c>
    </row>
    <row r="46" spans="1:6" ht="71.25">
      <c r="A46" s="10">
        <v>176</v>
      </c>
      <c r="B46" s="10" t="s">
        <v>847</v>
      </c>
      <c r="C46" s="10" t="s">
        <v>848</v>
      </c>
      <c r="D46" s="10" t="s">
        <v>849</v>
      </c>
      <c r="E46" s="10" t="s">
        <v>850</v>
      </c>
      <c r="F46" s="10" t="s">
        <v>17</v>
      </c>
    </row>
    <row r="47" spans="1:6" ht="71.25">
      <c r="A47" s="10">
        <v>177</v>
      </c>
      <c r="B47" s="10" t="s">
        <v>521</v>
      </c>
      <c r="C47" s="10" t="s">
        <v>706</v>
      </c>
      <c r="D47" s="10" t="s">
        <v>851</v>
      </c>
      <c r="E47" s="10" t="s">
        <v>852</v>
      </c>
      <c r="F47" s="10" t="s">
        <v>17</v>
      </c>
    </row>
    <row r="48" spans="1:6" ht="57">
      <c r="A48" s="10">
        <v>178</v>
      </c>
      <c r="B48" s="10" t="s">
        <v>853</v>
      </c>
      <c r="C48" s="10" t="s">
        <v>854</v>
      </c>
      <c r="D48" s="10" t="s">
        <v>855</v>
      </c>
      <c r="E48" s="10" t="s">
        <v>856</v>
      </c>
      <c r="F48" s="10" t="s">
        <v>17</v>
      </c>
    </row>
    <row r="49" spans="1:6" ht="85.5">
      <c r="A49" s="10">
        <v>179</v>
      </c>
      <c r="B49" s="10" t="s">
        <v>171</v>
      </c>
      <c r="C49" s="10" t="s">
        <v>857</v>
      </c>
      <c r="D49" s="10" t="s">
        <v>172</v>
      </c>
      <c r="E49" s="10" t="s">
        <v>173</v>
      </c>
      <c r="F49" s="10" t="s">
        <v>20</v>
      </c>
    </row>
    <row r="50" spans="1:6" ht="71.25">
      <c r="A50" s="10">
        <v>180</v>
      </c>
      <c r="B50" s="10" t="s">
        <v>858</v>
      </c>
      <c r="C50" s="10" t="s">
        <v>859</v>
      </c>
      <c r="D50" s="10" t="s">
        <v>860</v>
      </c>
      <c r="E50" s="10" t="s">
        <v>861</v>
      </c>
      <c r="F50" s="10" t="s">
        <v>17</v>
      </c>
    </row>
    <row r="51" spans="1:6" ht="57">
      <c r="A51" s="10">
        <v>181</v>
      </c>
      <c r="B51" s="10" t="s">
        <v>862</v>
      </c>
      <c r="C51" s="10" t="s">
        <v>863</v>
      </c>
      <c r="D51" s="10" t="s">
        <v>864</v>
      </c>
      <c r="E51" s="10" t="s">
        <v>865</v>
      </c>
      <c r="F51" s="10" t="s">
        <v>17</v>
      </c>
    </row>
    <row r="52" spans="1:6" ht="99.75">
      <c r="A52" s="10">
        <v>182</v>
      </c>
      <c r="B52" s="10" t="s">
        <v>866</v>
      </c>
      <c r="C52" s="10" t="s">
        <v>867</v>
      </c>
      <c r="D52" s="10" t="s">
        <v>868</v>
      </c>
      <c r="E52" s="10" t="s">
        <v>869</v>
      </c>
      <c r="F52" s="10" t="s">
        <v>17</v>
      </c>
    </row>
    <row r="53" spans="1:6" ht="71.25">
      <c r="A53" s="10">
        <v>183</v>
      </c>
      <c r="B53" s="10" t="s">
        <v>271</v>
      </c>
      <c r="C53" s="10" t="s">
        <v>870</v>
      </c>
      <c r="D53" s="10" t="s">
        <v>272</v>
      </c>
      <c r="E53" s="10" t="s">
        <v>273</v>
      </c>
      <c r="F53" s="10" t="s">
        <v>21</v>
      </c>
    </row>
    <row r="54" spans="1:6" ht="71.25">
      <c r="A54" s="10">
        <v>184</v>
      </c>
      <c r="B54" s="10" t="s">
        <v>871</v>
      </c>
      <c r="C54" s="10" t="s">
        <v>872</v>
      </c>
      <c r="D54" s="10" t="s">
        <v>873</v>
      </c>
      <c r="E54" s="10" t="s">
        <v>874</v>
      </c>
      <c r="F54" s="10" t="s">
        <v>17</v>
      </c>
    </row>
  </sheetData>
  <mergeCells count="3">
    <mergeCell ref="A1:F2"/>
    <mergeCell ref="A3:B3"/>
    <mergeCell ref="D3:F3"/>
  </mergeCells>
  <conditionalFormatting sqref="F6:F50">
    <cfRule type="expression" dxfId="29" priority="1">
      <formula>F6="Conforme"</formula>
    </cfRule>
    <cfRule type="expression" dxfId="28" priority="2">
      <formula>F6="No conforme"</formula>
    </cfRule>
    <cfRule type="expression" dxfId="27" priority="3">
      <formula>F6="Observación"</formula>
    </cfRule>
    <cfRule type="expression" dxfId="26" priority="4">
      <formula>F6="Oportunidad de mejora"</formula>
    </cfRule>
    <cfRule type="expression" dxfId="25" priority="5">
      <formula>F6="Fortaleza"</formula>
    </cfRule>
    <cfRule type="expression" dxfId="24" priority="6">
      <formula>F6="Excluido"</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94</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1397</v>
      </c>
      <c r="E3" s="140"/>
      <c r="F3" s="140"/>
    </row>
    <row r="5" spans="1:6" ht="15">
      <c r="A5" s="6" t="s">
        <v>37</v>
      </c>
      <c r="B5" s="8" t="s">
        <v>39</v>
      </c>
      <c r="C5" s="8" t="s">
        <v>46</v>
      </c>
      <c r="D5" s="8" t="s">
        <v>40</v>
      </c>
      <c r="E5" s="8" t="s">
        <v>41</v>
      </c>
      <c r="F5" s="8" t="s">
        <v>38</v>
      </c>
    </row>
    <row r="6" spans="1:6" ht="57">
      <c r="A6" s="10">
        <v>185</v>
      </c>
      <c r="B6" s="10" t="s">
        <v>875</v>
      </c>
      <c r="C6" s="10" t="s">
        <v>876</v>
      </c>
      <c r="D6" s="10" t="s">
        <v>877</v>
      </c>
      <c r="E6" s="10" t="s">
        <v>878</v>
      </c>
      <c r="F6" s="10" t="s">
        <v>17</v>
      </c>
    </row>
    <row r="7" spans="1:6" ht="85.5">
      <c r="A7" s="10">
        <v>186</v>
      </c>
      <c r="B7" s="10" t="s">
        <v>879</v>
      </c>
      <c r="C7" s="10" t="s">
        <v>880</v>
      </c>
      <c r="D7" s="10" t="s">
        <v>881</v>
      </c>
      <c r="E7" s="10" t="s">
        <v>882</v>
      </c>
      <c r="F7" s="10" t="s">
        <v>17</v>
      </c>
    </row>
    <row r="8" spans="1:6" ht="71.25">
      <c r="A8" s="10">
        <v>187</v>
      </c>
      <c r="B8" s="10" t="s">
        <v>883</v>
      </c>
      <c r="C8" s="10" t="s">
        <v>884</v>
      </c>
      <c r="D8" s="10" t="s">
        <v>885</v>
      </c>
      <c r="E8" s="10" t="s">
        <v>886</v>
      </c>
      <c r="F8" s="10" t="s">
        <v>17</v>
      </c>
    </row>
    <row r="9" spans="1:6" ht="71.25">
      <c r="A9" s="10">
        <v>188</v>
      </c>
      <c r="B9" s="10" t="s">
        <v>887</v>
      </c>
      <c r="C9" s="10" t="s">
        <v>888</v>
      </c>
      <c r="D9" s="10" t="s">
        <v>889</v>
      </c>
      <c r="E9" s="10" t="s">
        <v>890</v>
      </c>
      <c r="F9" s="10" t="s">
        <v>17</v>
      </c>
    </row>
    <row r="10" spans="1:6" ht="71.25">
      <c r="A10" s="10">
        <v>189</v>
      </c>
      <c r="B10" s="10" t="s">
        <v>887</v>
      </c>
      <c r="C10" s="10" t="s">
        <v>888</v>
      </c>
      <c r="D10" s="10" t="s">
        <v>891</v>
      </c>
      <c r="E10" s="10" t="s">
        <v>892</v>
      </c>
      <c r="F10" s="10" t="s">
        <v>17</v>
      </c>
    </row>
    <row r="11" spans="1:6" ht="99.75">
      <c r="A11" s="10">
        <v>190</v>
      </c>
      <c r="B11" s="10" t="s">
        <v>893</v>
      </c>
      <c r="C11" s="10" t="s">
        <v>894</v>
      </c>
      <c r="D11" s="10" t="s">
        <v>895</v>
      </c>
      <c r="E11" s="10" t="s">
        <v>896</v>
      </c>
      <c r="F11" s="10" t="s">
        <v>17</v>
      </c>
    </row>
    <row r="12" spans="1:6" ht="71.25">
      <c r="A12" s="10">
        <v>191</v>
      </c>
      <c r="B12" s="10" t="s">
        <v>897</v>
      </c>
      <c r="C12" s="10" t="s">
        <v>898</v>
      </c>
      <c r="D12" s="10" t="s">
        <v>899</v>
      </c>
      <c r="E12" s="10" t="s">
        <v>900</v>
      </c>
      <c r="F12" s="10" t="s">
        <v>17</v>
      </c>
    </row>
    <row r="13" spans="1:6" ht="71.25">
      <c r="A13" s="10">
        <v>192</v>
      </c>
      <c r="B13" s="10" t="s">
        <v>901</v>
      </c>
      <c r="C13" s="10" t="s">
        <v>902</v>
      </c>
      <c r="D13" s="10" t="s">
        <v>903</v>
      </c>
      <c r="E13" s="10" t="s">
        <v>904</v>
      </c>
      <c r="F13" s="10" t="s">
        <v>17</v>
      </c>
    </row>
    <row r="14" spans="1:6" ht="99.75">
      <c r="A14" s="10">
        <v>193</v>
      </c>
      <c r="B14" s="10" t="s">
        <v>905</v>
      </c>
      <c r="C14" s="10" t="s">
        <v>906</v>
      </c>
      <c r="D14" s="10" t="s">
        <v>907</v>
      </c>
      <c r="E14" s="10" t="s">
        <v>908</v>
      </c>
      <c r="F14" s="10" t="s">
        <v>17</v>
      </c>
    </row>
    <row r="15" spans="1:6" ht="71.25">
      <c r="A15" s="10">
        <v>194</v>
      </c>
      <c r="B15" s="10" t="s">
        <v>887</v>
      </c>
      <c r="C15" s="10" t="s">
        <v>888</v>
      </c>
      <c r="D15" s="10" t="s">
        <v>909</v>
      </c>
      <c r="E15" s="10" t="s">
        <v>910</v>
      </c>
      <c r="F15" s="10" t="s">
        <v>17</v>
      </c>
    </row>
    <row r="16" spans="1:6" ht="71.25">
      <c r="A16" s="10">
        <v>195</v>
      </c>
      <c r="B16" s="10" t="s">
        <v>887</v>
      </c>
      <c r="C16" s="10" t="s">
        <v>888</v>
      </c>
      <c r="D16" s="10" t="s">
        <v>911</v>
      </c>
      <c r="E16" s="10" t="s">
        <v>912</v>
      </c>
      <c r="F16" s="10" t="s">
        <v>17</v>
      </c>
    </row>
    <row r="17" spans="1:6" ht="71.25">
      <c r="A17" s="10">
        <v>196</v>
      </c>
      <c r="B17" s="10" t="s">
        <v>887</v>
      </c>
      <c r="C17" s="10" t="s">
        <v>888</v>
      </c>
      <c r="D17" s="10" t="s">
        <v>913</v>
      </c>
      <c r="E17" s="10" t="s">
        <v>914</v>
      </c>
      <c r="F17" s="10" t="s">
        <v>17</v>
      </c>
    </row>
    <row r="18" spans="1:6" ht="99.75">
      <c r="A18" s="10">
        <v>197</v>
      </c>
      <c r="B18" s="10" t="s">
        <v>915</v>
      </c>
      <c r="C18" s="10" t="s">
        <v>906</v>
      </c>
      <c r="D18" s="10" t="s">
        <v>916</v>
      </c>
      <c r="E18" s="10" t="s">
        <v>917</v>
      </c>
      <c r="F18" s="10" t="s">
        <v>17</v>
      </c>
    </row>
    <row r="19" spans="1:6" ht="85.5">
      <c r="A19" s="10">
        <v>198</v>
      </c>
      <c r="B19" s="10" t="s">
        <v>918</v>
      </c>
      <c r="C19" s="10" t="s">
        <v>919</v>
      </c>
      <c r="D19" s="10" t="s">
        <v>920</v>
      </c>
      <c r="E19" s="10" t="s">
        <v>921</v>
      </c>
      <c r="F19" s="10" t="s">
        <v>17</v>
      </c>
    </row>
    <row r="20" spans="1:6" ht="85.5">
      <c r="A20" s="10">
        <v>199</v>
      </c>
      <c r="B20" s="10" t="s">
        <v>922</v>
      </c>
      <c r="C20" s="10" t="s">
        <v>923</v>
      </c>
      <c r="D20" s="10" t="s">
        <v>924</v>
      </c>
      <c r="E20" s="10" t="s">
        <v>925</v>
      </c>
      <c r="F20" s="10" t="s">
        <v>17</v>
      </c>
    </row>
    <row r="21" spans="1:6" ht="71.25">
      <c r="A21" s="10">
        <v>200</v>
      </c>
      <c r="B21" s="10" t="s">
        <v>887</v>
      </c>
      <c r="C21" s="10" t="s">
        <v>888</v>
      </c>
      <c r="D21" s="10" t="s">
        <v>926</v>
      </c>
      <c r="E21" s="10" t="s">
        <v>927</v>
      </c>
      <c r="F21" s="10" t="s">
        <v>17</v>
      </c>
    </row>
    <row r="22" spans="1:6" ht="99.75">
      <c r="A22" s="10">
        <v>201</v>
      </c>
      <c r="B22" s="10" t="s">
        <v>928</v>
      </c>
      <c r="C22" s="10" t="s">
        <v>929</v>
      </c>
      <c r="D22" s="10" t="s">
        <v>930</v>
      </c>
      <c r="E22" s="10" t="s">
        <v>931</v>
      </c>
      <c r="F22" s="10" t="s">
        <v>17</v>
      </c>
    </row>
    <row r="23" spans="1:6" ht="156.75">
      <c r="A23" s="10">
        <v>202</v>
      </c>
      <c r="B23" s="10" t="s">
        <v>928</v>
      </c>
      <c r="C23" s="10" t="s">
        <v>929</v>
      </c>
      <c r="D23" s="10" t="s">
        <v>932</v>
      </c>
      <c r="E23" s="10" t="s">
        <v>933</v>
      </c>
      <c r="F23" s="10" t="s">
        <v>17</v>
      </c>
    </row>
    <row r="24" spans="1:6" ht="99.75">
      <c r="A24" s="10">
        <v>203</v>
      </c>
      <c r="B24" s="10" t="s">
        <v>934</v>
      </c>
      <c r="C24" s="10" t="s">
        <v>935</v>
      </c>
      <c r="D24" s="10" t="s">
        <v>936</v>
      </c>
      <c r="E24" s="10" t="s">
        <v>937</v>
      </c>
      <c r="F24" s="10" t="s">
        <v>17</v>
      </c>
    </row>
    <row r="25" spans="1:6" ht="142.5">
      <c r="A25" s="10">
        <v>204</v>
      </c>
      <c r="B25" s="10" t="s">
        <v>938</v>
      </c>
      <c r="C25" s="10" t="s">
        <v>939</v>
      </c>
      <c r="D25" s="10" t="s">
        <v>940</v>
      </c>
      <c r="E25" s="10" t="s">
        <v>941</v>
      </c>
      <c r="F25" s="10" t="s">
        <v>17</v>
      </c>
    </row>
    <row r="26" spans="1:6" ht="99.75">
      <c r="A26" s="10">
        <v>205</v>
      </c>
      <c r="B26" s="10" t="s">
        <v>942</v>
      </c>
      <c r="C26" s="10" t="s">
        <v>943</v>
      </c>
      <c r="D26" s="10" t="s">
        <v>944</v>
      </c>
      <c r="E26" s="10" t="s">
        <v>945</v>
      </c>
      <c r="F26" s="10" t="s">
        <v>17</v>
      </c>
    </row>
    <row r="27" spans="1:6" ht="99.75">
      <c r="A27" s="10">
        <v>206</v>
      </c>
      <c r="B27" s="10" t="s">
        <v>946</v>
      </c>
      <c r="C27" s="10" t="s">
        <v>947</v>
      </c>
      <c r="D27" s="10" t="s">
        <v>948</v>
      </c>
      <c r="E27" s="10" t="s">
        <v>949</v>
      </c>
      <c r="F27" s="10" t="s">
        <v>17</v>
      </c>
    </row>
    <row r="28" spans="1:6" ht="99.75">
      <c r="A28" s="10">
        <v>207</v>
      </c>
      <c r="B28" s="10" t="s">
        <v>950</v>
      </c>
      <c r="C28" s="10" t="s">
        <v>951</v>
      </c>
      <c r="D28" s="10" t="s">
        <v>952</v>
      </c>
      <c r="E28" s="10" t="s">
        <v>953</v>
      </c>
      <c r="F28" s="10" t="s">
        <v>17</v>
      </c>
    </row>
    <row r="29" spans="1:6" ht="57">
      <c r="A29" s="10">
        <v>208</v>
      </c>
      <c r="B29" s="10" t="s">
        <v>954</v>
      </c>
      <c r="C29" s="10" t="s">
        <v>955</v>
      </c>
      <c r="D29" s="10" t="s">
        <v>956</v>
      </c>
      <c r="E29" s="10" t="s">
        <v>957</v>
      </c>
      <c r="F29" s="10" t="s">
        <v>17</v>
      </c>
    </row>
    <row r="30" spans="1:6" ht="42.75">
      <c r="A30" s="10">
        <v>209</v>
      </c>
      <c r="B30" s="10" t="s">
        <v>958</v>
      </c>
      <c r="C30" s="10" t="s">
        <v>959</v>
      </c>
      <c r="D30" s="10" t="s">
        <v>960</v>
      </c>
      <c r="E30" s="10" t="s">
        <v>961</v>
      </c>
      <c r="F30" s="10" t="s">
        <v>17</v>
      </c>
    </row>
    <row r="31" spans="1:6" ht="85.5">
      <c r="A31" s="10">
        <v>210</v>
      </c>
      <c r="B31" s="10" t="s">
        <v>962</v>
      </c>
      <c r="C31" s="10" t="s">
        <v>963</v>
      </c>
      <c r="D31" s="10" t="s">
        <v>964</v>
      </c>
      <c r="E31" s="10" t="s">
        <v>965</v>
      </c>
      <c r="F31" s="10" t="s">
        <v>17</v>
      </c>
    </row>
    <row r="32" spans="1:6" ht="99.75">
      <c r="A32" s="10">
        <v>211</v>
      </c>
      <c r="B32" s="10" t="s">
        <v>966</v>
      </c>
      <c r="C32" s="10" t="s">
        <v>967</v>
      </c>
      <c r="D32" s="10" t="s">
        <v>968</v>
      </c>
      <c r="E32" s="10" t="s">
        <v>969</v>
      </c>
      <c r="F32" s="10" t="s">
        <v>17</v>
      </c>
    </row>
    <row r="33" spans="1:6" ht="114">
      <c r="A33" s="10">
        <v>212</v>
      </c>
      <c r="B33" s="10" t="s">
        <v>970</v>
      </c>
      <c r="C33" s="10" t="s">
        <v>971</v>
      </c>
      <c r="D33" s="10" t="s">
        <v>972</v>
      </c>
      <c r="E33" s="10" t="s">
        <v>973</v>
      </c>
      <c r="F33" s="10" t="s">
        <v>17</v>
      </c>
    </row>
    <row r="34" spans="1:6" ht="128.25">
      <c r="A34" s="10">
        <v>213</v>
      </c>
      <c r="B34" s="10" t="s">
        <v>974</v>
      </c>
      <c r="C34" s="10" t="s">
        <v>975</v>
      </c>
      <c r="D34" s="10" t="s">
        <v>976</v>
      </c>
      <c r="E34" s="10" t="s">
        <v>977</v>
      </c>
      <c r="F34" s="10" t="s">
        <v>17</v>
      </c>
    </row>
    <row r="35" spans="1:6" ht="114">
      <c r="A35" s="10">
        <v>214</v>
      </c>
      <c r="B35" s="10" t="s">
        <v>970</v>
      </c>
      <c r="C35" s="10" t="s">
        <v>971</v>
      </c>
      <c r="D35" s="10" t="s">
        <v>978</v>
      </c>
      <c r="E35" s="10" t="s">
        <v>979</v>
      </c>
      <c r="F35" s="10" t="s">
        <v>17</v>
      </c>
    </row>
    <row r="36" spans="1:6" ht="85.5">
      <c r="A36" s="10">
        <v>215</v>
      </c>
      <c r="B36" s="10" t="s">
        <v>980</v>
      </c>
      <c r="C36" s="10" t="s">
        <v>981</v>
      </c>
      <c r="D36" s="10" t="s">
        <v>982</v>
      </c>
      <c r="E36" s="10" t="s">
        <v>983</v>
      </c>
      <c r="F36" s="10" t="s">
        <v>17</v>
      </c>
    </row>
    <row r="37" spans="1:6" ht="71.25">
      <c r="A37" s="10">
        <v>216</v>
      </c>
      <c r="B37" s="10" t="s">
        <v>984</v>
      </c>
      <c r="C37" s="10" t="s">
        <v>985</v>
      </c>
      <c r="D37" s="10" t="s">
        <v>986</v>
      </c>
      <c r="E37" s="10" t="s">
        <v>987</v>
      </c>
      <c r="F37" s="10" t="s">
        <v>17</v>
      </c>
    </row>
    <row r="38" spans="1:6" ht="71.25">
      <c r="A38" s="10">
        <v>217</v>
      </c>
      <c r="B38" s="10" t="s">
        <v>988</v>
      </c>
      <c r="C38" s="10" t="s">
        <v>989</v>
      </c>
      <c r="D38" s="10" t="s">
        <v>990</v>
      </c>
      <c r="E38" s="10" t="s">
        <v>991</v>
      </c>
      <c r="F38" s="10" t="s">
        <v>17</v>
      </c>
    </row>
    <row r="39" spans="1:6" ht="156.75">
      <c r="A39" s="10">
        <v>218</v>
      </c>
      <c r="B39" s="10" t="s">
        <v>992</v>
      </c>
      <c r="C39" s="10" t="s">
        <v>993</v>
      </c>
      <c r="D39" s="10" t="s">
        <v>994</v>
      </c>
      <c r="E39" s="10" t="s">
        <v>995</v>
      </c>
      <c r="F39" s="10" t="s">
        <v>17</v>
      </c>
    </row>
    <row r="40" spans="1:6" ht="71.25">
      <c r="A40" s="10">
        <v>219</v>
      </c>
      <c r="B40" s="10" t="s">
        <v>996</v>
      </c>
      <c r="C40" s="10" t="s">
        <v>997</v>
      </c>
      <c r="D40" s="10" t="s">
        <v>998</v>
      </c>
      <c r="E40" s="10" t="s">
        <v>999</v>
      </c>
      <c r="F40" s="10" t="s">
        <v>17</v>
      </c>
    </row>
    <row r="41" spans="1:6" ht="156.75">
      <c r="A41" s="10">
        <v>220</v>
      </c>
      <c r="B41" s="10" t="s">
        <v>1000</v>
      </c>
      <c r="C41" s="10" t="s">
        <v>1001</v>
      </c>
      <c r="D41" s="10" t="s">
        <v>1002</v>
      </c>
      <c r="E41" s="10" t="s">
        <v>1003</v>
      </c>
      <c r="F41" s="10" t="s">
        <v>17</v>
      </c>
    </row>
    <row r="42" spans="1:6" ht="85.5">
      <c r="A42" s="10">
        <v>221</v>
      </c>
      <c r="B42" s="10" t="s">
        <v>1004</v>
      </c>
      <c r="C42" s="10" t="s">
        <v>1005</v>
      </c>
      <c r="D42" s="10" t="s">
        <v>1006</v>
      </c>
      <c r="E42" s="10" t="s">
        <v>1007</v>
      </c>
      <c r="F42" s="10" t="s">
        <v>17</v>
      </c>
    </row>
    <row r="43" spans="1:6" ht="71.25">
      <c r="A43" s="10">
        <v>222</v>
      </c>
      <c r="B43" s="10" t="s">
        <v>274</v>
      </c>
      <c r="C43" s="10" t="s">
        <v>1008</v>
      </c>
      <c r="D43" s="10" t="s">
        <v>275</v>
      </c>
      <c r="E43" s="10" t="s">
        <v>276</v>
      </c>
      <c r="F43" s="10" t="s">
        <v>21</v>
      </c>
    </row>
  </sheetData>
  <mergeCells count="3">
    <mergeCell ref="A1:F2"/>
    <mergeCell ref="A3:B3"/>
    <mergeCell ref="D3:F3"/>
  </mergeCells>
  <conditionalFormatting sqref="F6:F43">
    <cfRule type="expression" dxfId="23" priority="1">
      <formula>F6="Conforme"</formula>
    </cfRule>
    <cfRule type="expression" dxfId="22" priority="2">
      <formula>F6="No conforme"</formula>
    </cfRule>
    <cfRule type="expression" dxfId="21" priority="3">
      <formula>F6="Observación"</formula>
    </cfRule>
    <cfRule type="expression" dxfId="20" priority="4">
      <formula>F6="Oportunidad de mejora"</formula>
    </cfRule>
    <cfRule type="expression" dxfId="19" priority="5">
      <formula>F6="Fortaleza"</formula>
    </cfRule>
    <cfRule type="expression" dxfId="18" priority="6">
      <formula>F6="Excluido"</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9"/>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95</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1398</v>
      </c>
      <c r="E3" s="140"/>
      <c r="F3" s="140"/>
    </row>
    <row r="5" spans="1:6" ht="15">
      <c r="A5" s="6" t="s">
        <v>37</v>
      </c>
      <c r="B5" s="8" t="s">
        <v>39</v>
      </c>
      <c r="C5" s="8" t="s">
        <v>46</v>
      </c>
      <c r="D5" s="8" t="s">
        <v>40</v>
      </c>
      <c r="E5" s="8" t="s">
        <v>41</v>
      </c>
      <c r="F5" s="8" t="s">
        <v>38</v>
      </c>
    </row>
    <row r="6" spans="1:6" ht="85.5">
      <c r="A6" s="10">
        <v>223</v>
      </c>
      <c r="B6" s="10" t="s">
        <v>1009</v>
      </c>
      <c r="C6" s="10" t="s">
        <v>1010</v>
      </c>
      <c r="D6" s="10" t="s">
        <v>1011</v>
      </c>
      <c r="E6" s="10" t="s">
        <v>1012</v>
      </c>
      <c r="F6" s="10" t="s">
        <v>17</v>
      </c>
    </row>
    <row r="7" spans="1:6" ht="57">
      <c r="A7" s="10">
        <v>224</v>
      </c>
      <c r="B7" s="10" t="s">
        <v>1013</v>
      </c>
      <c r="C7" s="10" t="s">
        <v>1014</v>
      </c>
      <c r="D7" s="10" t="s">
        <v>1015</v>
      </c>
      <c r="E7" s="10" t="s">
        <v>1016</v>
      </c>
      <c r="F7" s="10" t="s">
        <v>17</v>
      </c>
    </row>
    <row r="8" spans="1:6" ht="85.5">
      <c r="A8" s="10">
        <v>225</v>
      </c>
      <c r="B8" s="10" t="s">
        <v>1017</v>
      </c>
      <c r="C8" s="10" t="s">
        <v>1018</v>
      </c>
      <c r="D8" s="10" t="s">
        <v>1019</v>
      </c>
      <c r="E8" s="10" t="s">
        <v>1020</v>
      </c>
      <c r="F8" s="10" t="s">
        <v>17</v>
      </c>
    </row>
    <row r="9" spans="1:6" ht="71.25">
      <c r="A9" s="10">
        <v>226</v>
      </c>
      <c r="B9" s="10" t="s">
        <v>1021</v>
      </c>
      <c r="C9" s="10" t="s">
        <v>1022</v>
      </c>
      <c r="D9" s="10" t="s">
        <v>1023</v>
      </c>
      <c r="E9" s="10" t="s">
        <v>1024</v>
      </c>
      <c r="F9" s="10" t="s">
        <v>17</v>
      </c>
    </row>
    <row r="10" spans="1:6" ht="71.25">
      <c r="A10" s="10">
        <v>227</v>
      </c>
      <c r="B10" s="10" t="s">
        <v>1025</v>
      </c>
      <c r="C10" s="10" t="s">
        <v>1026</v>
      </c>
      <c r="D10" s="10" t="s">
        <v>1027</v>
      </c>
      <c r="E10" s="10" t="s">
        <v>1028</v>
      </c>
      <c r="F10" s="10" t="s">
        <v>17</v>
      </c>
    </row>
    <row r="11" spans="1:6" ht="71.25">
      <c r="A11" s="10">
        <v>228</v>
      </c>
      <c r="B11" s="10" t="s">
        <v>1029</v>
      </c>
      <c r="C11" s="10" t="s">
        <v>1030</v>
      </c>
      <c r="D11" s="10" t="s">
        <v>1031</v>
      </c>
      <c r="E11" s="10" t="s">
        <v>1032</v>
      </c>
      <c r="F11" s="10" t="s">
        <v>17</v>
      </c>
    </row>
    <row r="12" spans="1:6" ht="42.75">
      <c r="A12" s="10">
        <v>229</v>
      </c>
      <c r="B12" s="10" t="s">
        <v>1033</v>
      </c>
      <c r="C12" s="10" t="s">
        <v>1034</v>
      </c>
      <c r="D12" s="10" t="s">
        <v>1035</v>
      </c>
      <c r="E12" s="10" t="s">
        <v>1036</v>
      </c>
      <c r="F12" s="10" t="s">
        <v>17</v>
      </c>
    </row>
    <row r="13" spans="1:6" ht="57">
      <c r="A13" s="10">
        <v>230</v>
      </c>
      <c r="B13" s="10" t="s">
        <v>1037</v>
      </c>
      <c r="C13" s="10" t="s">
        <v>1038</v>
      </c>
      <c r="D13" s="10" t="s">
        <v>1039</v>
      </c>
      <c r="E13" s="10" t="s">
        <v>1040</v>
      </c>
      <c r="F13" s="10" t="s">
        <v>17</v>
      </c>
    </row>
    <row r="14" spans="1:6" ht="42.75">
      <c r="A14" s="10">
        <v>231</v>
      </c>
      <c r="B14" s="10" t="s">
        <v>1041</v>
      </c>
      <c r="C14" s="10" t="s">
        <v>1042</v>
      </c>
      <c r="D14" s="10" t="s">
        <v>1043</v>
      </c>
      <c r="E14" s="10" t="s">
        <v>1044</v>
      </c>
      <c r="F14" s="10" t="s">
        <v>17</v>
      </c>
    </row>
    <row r="15" spans="1:6" ht="57">
      <c r="A15" s="10">
        <v>232</v>
      </c>
      <c r="B15" s="10" t="s">
        <v>1041</v>
      </c>
      <c r="C15" s="10" t="s">
        <v>1045</v>
      </c>
      <c r="D15" s="10" t="s">
        <v>1046</v>
      </c>
      <c r="E15" s="10" t="s">
        <v>1047</v>
      </c>
      <c r="F15" s="10" t="s">
        <v>17</v>
      </c>
    </row>
    <row r="16" spans="1:6" ht="57">
      <c r="A16" s="10">
        <v>233</v>
      </c>
      <c r="B16" s="10" t="s">
        <v>174</v>
      </c>
      <c r="C16" s="10" t="s">
        <v>1048</v>
      </c>
      <c r="D16" s="10" t="s">
        <v>175</v>
      </c>
      <c r="E16" s="10" t="s">
        <v>176</v>
      </c>
      <c r="F16" s="10" t="s">
        <v>20</v>
      </c>
    </row>
    <row r="17" spans="1:6" ht="42.75">
      <c r="A17" s="10">
        <v>234</v>
      </c>
      <c r="B17" s="10" t="s">
        <v>1049</v>
      </c>
      <c r="C17" s="10" t="s">
        <v>1050</v>
      </c>
      <c r="D17" s="10" t="s">
        <v>1051</v>
      </c>
      <c r="E17" s="10" t="s">
        <v>1052</v>
      </c>
      <c r="F17" s="10" t="s">
        <v>17</v>
      </c>
    </row>
    <row r="18" spans="1:6" ht="57">
      <c r="A18" s="10">
        <v>235</v>
      </c>
      <c r="B18" s="10" t="s">
        <v>237</v>
      </c>
      <c r="C18" s="10" t="s">
        <v>1053</v>
      </c>
      <c r="D18" s="10" t="s">
        <v>1054</v>
      </c>
      <c r="E18" s="10" t="s">
        <v>1055</v>
      </c>
      <c r="F18" s="10" t="s">
        <v>17</v>
      </c>
    </row>
    <row r="19" spans="1:6" ht="57">
      <c r="A19" s="10">
        <v>236</v>
      </c>
      <c r="B19" s="10" t="s">
        <v>1056</v>
      </c>
      <c r="C19" s="10" t="s">
        <v>1057</v>
      </c>
      <c r="D19" s="10" t="s">
        <v>1058</v>
      </c>
      <c r="E19" s="10" t="s">
        <v>1059</v>
      </c>
      <c r="F19" s="10" t="s">
        <v>17</v>
      </c>
    </row>
    <row r="20" spans="1:6" ht="71.25">
      <c r="A20" s="10">
        <v>237</v>
      </c>
      <c r="B20" s="10" t="s">
        <v>1060</v>
      </c>
      <c r="C20" s="10" t="s">
        <v>1061</v>
      </c>
      <c r="D20" s="10" t="s">
        <v>1062</v>
      </c>
      <c r="E20" s="10" t="s">
        <v>1063</v>
      </c>
      <c r="F20" s="10" t="s">
        <v>17</v>
      </c>
    </row>
    <row r="21" spans="1:6" ht="57">
      <c r="A21" s="10">
        <v>238</v>
      </c>
      <c r="B21" s="10" t="s">
        <v>1033</v>
      </c>
      <c r="C21" s="10" t="s">
        <v>1064</v>
      </c>
      <c r="D21" s="10" t="s">
        <v>1065</v>
      </c>
      <c r="E21" s="10" t="s">
        <v>1066</v>
      </c>
      <c r="F21" s="10" t="s">
        <v>17</v>
      </c>
    </row>
    <row r="22" spans="1:6" ht="42.75">
      <c r="A22" s="10">
        <v>239</v>
      </c>
      <c r="B22" s="10" t="s">
        <v>1021</v>
      </c>
      <c r="C22" s="10" t="s">
        <v>1067</v>
      </c>
      <c r="D22" s="10" t="s">
        <v>1068</v>
      </c>
      <c r="E22" s="10" t="s">
        <v>1069</v>
      </c>
      <c r="F22" s="10" t="s">
        <v>17</v>
      </c>
    </row>
    <row r="23" spans="1:6" ht="71.25">
      <c r="A23" s="10">
        <v>240</v>
      </c>
      <c r="B23" s="10" t="s">
        <v>280</v>
      </c>
      <c r="C23" s="10" t="s">
        <v>1070</v>
      </c>
      <c r="D23" s="10" t="s">
        <v>1071</v>
      </c>
      <c r="E23" s="10" t="s">
        <v>1072</v>
      </c>
      <c r="F23" s="10" t="s">
        <v>17</v>
      </c>
    </row>
    <row r="24" spans="1:6" ht="71.25">
      <c r="A24" s="10">
        <v>241</v>
      </c>
      <c r="B24" s="10" t="s">
        <v>280</v>
      </c>
      <c r="C24" s="10" t="s">
        <v>1073</v>
      </c>
      <c r="D24" s="10" t="s">
        <v>1074</v>
      </c>
      <c r="E24" s="10" t="s">
        <v>1075</v>
      </c>
      <c r="F24" s="10" t="s">
        <v>17</v>
      </c>
    </row>
    <row r="25" spans="1:6" ht="71.25">
      <c r="A25" s="10">
        <v>242</v>
      </c>
      <c r="B25" s="10" t="s">
        <v>178</v>
      </c>
      <c r="C25" s="10" t="s">
        <v>1076</v>
      </c>
      <c r="D25" s="10" t="s">
        <v>278</v>
      </c>
      <c r="E25" s="10" t="s">
        <v>279</v>
      </c>
      <c r="F25" s="10" t="s">
        <v>21</v>
      </c>
    </row>
    <row r="26" spans="1:6" ht="71.25">
      <c r="A26" s="10">
        <v>243</v>
      </c>
      <c r="B26" s="10" t="s">
        <v>178</v>
      </c>
      <c r="C26" s="10" t="s">
        <v>1077</v>
      </c>
      <c r="D26" s="10" t="s">
        <v>179</v>
      </c>
      <c r="E26" s="10" t="s">
        <v>180</v>
      </c>
      <c r="F26" s="10" t="s">
        <v>19</v>
      </c>
    </row>
    <row r="27" spans="1:6" ht="57">
      <c r="A27" s="10">
        <v>244</v>
      </c>
      <c r="B27" s="10" t="s">
        <v>1021</v>
      </c>
      <c r="C27" s="10" t="s">
        <v>1078</v>
      </c>
      <c r="D27" s="10" t="s">
        <v>1079</v>
      </c>
      <c r="E27" s="10" t="s">
        <v>1080</v>
      </c>
      <c r="F27" s="10" t="s">
        <v>17</v>
      </c>
    </row>
    <row r="28" spans="1:6" ht="42.75">
      <c r="A28" s="10">
        <v>245</v>
      </c>
      <c r="B28" s="10" t="s">
        <v>1081</v>
      </c>
      <c r="C28" s="10" t="s">
        <v>1082</v>
      </c>
      <c r="D28" s="10" t="s">
        <v>1083</v>
      </c>
      <c r="E28" s="10" t="s">
        <v>1084</v>
      </c>
      <c r="F28" s="10" t="s">
        <v>17</v>
      </c>
    </row>
    <row r="29" spans="1:6" ht="57">
      <c r="A29" s="10">
        <v>246</v>
      </c>
      <c r="B29" s="10" t="s">
        <v>1085</v>
      </c>
      <c r="C29" s="10" t="s">
        <v>1086</v>
      </c>
      <c r="D29" s="10" t="s">
        <v>1087</v>
      </c>
      <c r="E29" s="10" t="s">
        <v>1088</v>
      </c>
      <c r="F29" s="10" t="s">
        <v>17</v>
      </c>
    </row>
    <row r="30" spans="1:6" ht="42.75">
      <c r="A30" s="10">
        <v>247</v>
      </c>
      <c r="B30" s="10" t="s">
        <v>1033</v>
      </c>
      <c r="C30" s="10" t="s">
        <v>1089</v>
      </c>
      <c r="D30" s="10" t="s">
        <v>1090</v>
      </c>
      <c r="E30" s="10" t="s">
        <v>1091</v>
      </c>
      <c r="F30" s="10" t="s">
        <v>17</v>
      </c>
    </row>
    <row r="31" spans="1:6" ht="71.25">
      <c r="A31" s="10">
        <v>248</v>
      </c>
      <c r="B31" s="10" t="s">
        <v>1029</v>
      </c>
      <c r="C31" s="10" t="s">
        <v>1092</v>
      </c>
      <c r="D31" s="10" t="s">
        <v>1093</v>
      </c>
      <c r="E31" s="10" t="s">
        <v>1094</v>
      </c>
      <c r="F31" s="10" t="s">
        <v>17</v>
      </c>
    </row>
    <row r="32" spans="1:6" ht="71.25">
      <c r="A32" s="10">
        <v>249</v>
      </c>
      <c r="B32" s="10" t="s">
        <v>1095</v>
      </c>
      <c r="C32" s="10" t="s">
        <v>1096</v>
      </c>
      <c r="D32" s="10" t="s">
        <v>1097</v>
      </c>
      <c r="E32" s="10" t="s">
        <v>1098</v>
      </c>
      <c r="F32" s="10" t="s">
        <v>17</v>
      </c>
    </row>
    <row r="33" spans="1:6" ht="85.5">
      <c r="A33" s="10">
        <v>250</v>
      </c>
      <c r="B33" s="10" t="s">
        <v>1037</v>
      </c>
      <c r="C33" s="10" t="s">
        <v>1099</v>
      </c>
      <c r="D33" s="10" t="s">
        <v>1100</v>
      </c>
      <c r="E33" s="10" t="s">
        <v>1101</v>
      </c>
      <c r="F33" s="10" t="s">
        <v>17</v>
      </c>
    </row>
    <row r="34" spans="1:6" ht="71.25">
      <c r="A34" s="10">
        <v>251</v>
      </c>
      <c r="B34" s="10" t="s">
        <v>1102</v>
      </c>
      <c r="C34" s="10" t="s">
        <v>1103</v>
      </c>
      <c r="D34" s="10" t="s">
        <v>1104</v>
      </c>
      <c r="E34" s="10" t="s">
        <v>1105</v>
      </c>
      <c r="F34" s="10" t="s">
        <v>17</v>
      </c>
    </row>
    <row r="35" spans="1:6" ht="57">
      <c r="A35" s="10">
        <v>252</v>
      </c>
      <c r="B35" s="10" t="s">
        <v>1106</v>
      </c>
      <c r="C35" s="10" t="s">
        <v>1107</v>
      </c>
      <c r="D35" s="10" t="s">
        <v>1108</v>
      </c>
      <c r="E35" s="10" t="s">
        <v>1109</v>
      </c>
      <c r="F35" s="10" t="s">
        <v>17</v>
      </c>
    </row>
    <row r="36" spans="1:6" ht="57">
      <c r="A36" s="10">
        <v>253</v>
      </c>
      <c r="B36" s="10" t="s">
        <v>1110</v>
      </c>
      <c r="C36" s="10" t="s">
        <v>1111</v>
      </c>
      <c r="D36" s="10" t="s">
        <v>1112</v>
      </c>
      <c r="E36" s="10" t="s">
        <v>1113</v>
      </c>
      <c r="F36" s="10" t="s">
        <v>17</v>
      </c>
    </row>
    <row r="37" spans="1:6" ht="71.25">
      <c r="A37" s="10">
        <v>254</v>
      </c>
      <c r="B37" s="10" t="s">
        <v>1114</v>
      </c>
      <c r="C37" s="10" t="s">
        <v>1115</v>
      </c>
      <c r="D37" s="10" t="s">
        <v>1116</v>
      </c>
      <c r="E37" s="10" t="s">
        <v>1117</v>
      </c>
      <c r="F37" s="10" t="s">
        <v>17</v>
      </c>
    </row>
    <row r="38" spans="1:6" ht="71.25">
      <c r="A38" s="10">
        <v>255</v>
      </c>
      <c r="B38" s="10" t="s">
        <v>1102</v>
      </c>
      <c r="C38" s="10" t="s">
        <v>1118</v>
      </c>
      <c r="D38" s="10" t="s">
        <v>1119</v>
      </c>
      <c r="E38" s="10" t="s">
        <v>1120</v>
      </c>
      <c r="F38" s="10" t="s">
        <v>17</v>
      </c>
    </row>
    <row r="39" spans="1:6" ht="71.25">
      <c r="A39" s="10">
        <v>256</v>
      </c>
      <c r="B39" s="10" t="s">
        <v>1121</v>
      </c>
      <c r="C39" s="10" t="s">
        <v>1122</v>
      </c>
      <c r="D39" s="10" t="s">
        <v>1123</v>
      </c>
      <c r="E39" s="10" t="s">
        <v>1124</v>
      </c>
      <c r="F39" s="10" t="s">
        <v>17</v>
      </c>
    </row>
    <row r="40" spans="1:6" ht="57">
      <c r="A40" s="10">
        <v>257</v>
      </c>
      <c r="B40" s="10" t="s">
        <v>1125</v>
      </c>
      <c r="C40" s="10" t="s">
        <v>1126</v>
      </c>
      <c r="D40" s="10" t="s">
        <v>1127</v>
      </c>
      <c r="E40" s="10" t="s">
        <v>1128</v>
      </c>
      <c r="F40" s="10" t="s">
        <v>17</v>
      </c>
    </row>
    <row r="41" spans="1:6" ht="42.75">
      <c r="A41" s="10">
        <v>258</v>
      </c>
      <c r="B41" s="10" t="s">
        <v>1081</v>
      </c>
      <c r="C41" s="10" t="s">
        <v>1129</v>
      </c>
      <c r="D41" s="10" t="s">
        <v>1130</v>
      </c>
      <c r="E41" s="10" t="s">
        <v>1131</v>
      </c>
      <c r="F41" s="10" t="s">
        <v>17</v>
      </c>
    </row>
    <row r="42" spans="1:6" ht="57">
      <c r="A42" s="10">
        <v>259</v>
      </c>
      <c r="B42" s="10" t="s">
        <v>280</v>
      </c>
      <c r="C42" s="10" t="s">
        <v>1132</v>
      </c>
      <c r="D42" s="10" t="s">
        <v>1133</v>
      </c>
      <c r="E42" s="10" t="s">
        <v>1134</v>
      </c>
      <c r="F42" s="10" t="s">
        <v>17</v>
      </c>
    </row>
    <row r="43" spans="1:6" ht="57">
      <c r="A43" s="10">
        <v>260</v>
      </c>
      <c r="B43" s="10" t="s">
        <v>280</v>
      </c>
      <c r="C43" s="10" t="s">
        <v>1135</v>
      </c>
      <c r="D43" s="10" t="s">
        <v>281</v>
      </c>
      <c r="E43" s="10" t="s">
        <v>282</v>
      </c>
      <c r="F43" s="10" t="s">
        <v>21</v>
      </c>
    </row>
    <row r="44" spans="1:6" ht="57">
      <c r="A44" s="10">
        <v>261</v>
      </c>
      <c r="B44" s="10" t="s">
        <v>280</v>
      </c>
      <c r="C44" s="10" t="s">
        <v>1136</v>
      </c>
      <c r="D44" s="10" t="s">
        <v>1137</v>
      </c>
      <c r="E44" s="10" t="s">
        <v>1138</v>
      </c>
      <c r="F44" s="10" t="s">
        <v>17</v>
      </c>
    </row>
    <row r="45" spans="1:6" ht="57">
      <c r="A45" s="10">
        <v>262</v>
      </c>
      <c r="B45" s="10" t="s">
        <v>237</v>
      </c>
      <c r="C45" s="10" t="s">
        <v>1139</v>
      </c>
      <c r="D45" s="10" t="s">
        <v>1140</v>
      </c>
      <c r="E45" s="10" t="s">
        <v>1141</v>
      </c>
      <c r="F45" s="10" t="s">
        <v>17</v>
      </c>
    </row>
    <row r="46" spans="1:6" ht="42.75">
      <c r="A46" s="10">
        <v>263</v>
      </c>
      <c r="B46" s="10" t="s">
        <v>1142</v>
      </c>
      <c r="C46" s="10" t="s">
        <v>1143</v>
      </c>
      <c r="D46" s="10" t="s">
        <v>1144</v>
      </c>
      <c r="E46" s="10" t="s">
        <v>1145</v>
      </c>
      <c r="F46" s="10" t="s">
        <v>17</v>
      </c>
    </row>
    <row r="47" spans="1:6" ht="71.25">
      <c r="A47" s="10">
        <v>264</v>
      </c>
      <c r="B47" s="10" t="s">
        <v>1146</v>
      </c>
      <c r="C47" s="10" t="s">
        <v>1147</v>
      </c>
      <c r="D47" s="10" t="s">
        <v>1148</v>
      </c>
      <c r="E47" s="10" t="s">
        <v>1149</v>
      </c>
      <c r="F47" s="10" t="s">
        <v>17</v>
      </c>
    </row>
    <row r="48" spans="1:6" ht="99.75">
      <c r="A48" s="10">
        <v>265</v>
      </c>
      <c r="B48" s="10" t="s">
        <v>181</v>
      </c>
      <c r="C48" s="10" t="s">
        <v>1150</v>
      </c>
      <c r="D48" s="10" t="s">
        <v>182</v>
      </c>
      <c r="E48" s="10" t="s">
        <v>183</v>
      </c>
      <c r="F48" s="10" t="s">
        <v>20</v>
      </c>
    </row>
    <row r="49" spans="1:6" ht="71.25">
      <c r="A49" s="10">
        <v>266</v>
      </c>
      <c r="B49" s="10" t="s">
        <v>283</v>
      </c>
      <c r="C49" s="10" t="s">
        <v>1151</v>
      </c>
      <c r="D49" s="10" t="s">
        <v>284</v>
      </c>
      <c r="E49" s="10" t="s">
        <v>285</v>
      </c>
      <c r="F49" s="10" t="s">
        <v>21</v>
      </c>
    </row>
  </sheetData>
  <mergeCells count="3">
    <mergeCell ref="A1:F2"/>
    <mergeCell ref="A3:B3"/>
    <mergeCell ref="D3:F3"/>
  </mergeCells>
  <conditionalFormatting sqref="F6:F49">
    <cfRule type="expression" dxfId="17" priority="1">
      <formula>F6="Conforme"</formula>
    </cfRule>
    <cfRule type="expression" dxfId="16" priority="2">
      <formula>F6="No conforme"</formula>
    </cfRule>
    <cfRule type="expression" dxfId="15" priority="3">
      <formula>F6="Observación"</formula>
    </cfRule>
    <cfRule type="expression" dxfId="14" priority="4">
      <formula>F6="Oportunidad de mejora"</formula>
    </cfRule>
    <cfRule type="expression" dxfId="13" priority="5">
      <formula>F6="Fortaleza"</formula>
    </cfRule>
    <cfRule type="expression" dxfId="12" priority="6">
      <formula>F6="Excluido"</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8"/>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96</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41" t="s">
        <v>1399</v>
      </c>
      <c r="E3" s="142"/>
      <c r="F3" s="142"/>
    </row>
    <row r="5" spans="1:6" ht="15">
      <c r="A5" s="6" t="s">
        <v>37</v>
      </c>
      <c r="B5" s="8" t="s">
        <v>39</v>
      </c>
      <c r="C5" s="8" t="s">
        <v>46</v>
      </c>
      <c r="D5" s="8" t="s">
        <v>40</v>
      </c>
      <c r="E5" s="8" t="s">
        <v>41</v>
      </c>
      <c r="F5" s="8" t="s">
        <v>38</v>
      </c>
    </row>
    <row r="6" spans="1:6" ht="42.75">
      <c r="A6" s="10">
        <v>267</v>
      </c>
      <c r="B6" s="10" t="s">
        <v>1152</v>
      </c>
      <c r="C6" s="10" t="s">
        <v>1153</v>
      </c>
      <c r="D6" s="10" t="s">
        <v>1154</v>
      </c>
      <c r="E6" s="10" t="s">
        <v>1155</v>
      </c>
      <c r="F6" s="10" t="s">
        <v>17</v>
      </c>
    </row>
    <row r="7" spans="1:6" ht="57">
      <c r="A7" s="10">
        <v>268</v>
      </c>
      <c r="B7" s="10" t="s">
        <v>1156</v>
      </c>
      <c r="C7" s="10" t="s">
        <v>1157</v>
      </c>
      <c r="D7" s="10" t="s">
        <v>1158</v>
      </c>
      <c r="E7" s="10" t="s">
        <v>1159</v>
      </c>
      <c r="F7" s="10" t="s">
        <v>17</v>
      </c>
    </row>
    <row r="8" spans="1:6" ht="71.25">
      <c r="A8" s="10">
        <v>269</v>
      </c>
      <c r="B8" s="10" t="s">
        <v>289</v>
      </c>
      <c r="C8" s="10" t="s">
        <v>1160</v>
      </c>
      <c r="D8" s="10" t="s">
        <v>1161</v>
      </c>
      <c r="E8" s="10" t="s">
        <v>1162</v>
      </c>
      <c r="F8" s="10" t="s">
        <v>17</v>
      </c>
    </row>
    <row r="9" spans="1:6" ht="57">
      <c r="A9" s="10">
        <v>270</v>
      </c>
      <c r="B9" s="10" t="s">
        <v>1163</v>
      </c>
      <c r="C9" s="10" t="s">
        <v>1164</v>
      </c>
      <c r="D9" s="10" t="s">
        <v>1165</v>
      </c>
      <c r="E9" s="10" t="s">
        <v>1166</v>
      </c>
      <c r="F9" s="10" t="s">
        <v>17</v>
      </c>
    </row>
    <row r="10" spans="1:6" ht="42.75">
      <c r="A10" s="10">
        <v>271</v>
      </c>
      <c r="B10" s="10" t="s">
        <v>1167</v>
      </c>
      <c r="C10" s="10" t="s">
        <v>1168</v>
      </c>
      <c r="D10" s="10" t="s">
        <v>1169</v>
      </c>
      <c r="E10" s="10" t="s">
        <v>1170</v>
      </c>
      <c r="F10" s="10" t="s">
        <v>17</v>
      </c>
    </row>
    <row r="11" spans="1:6" ht="57">
      <c r="A11" s="10">
        <v>272</v>
      </c>
      <c r="B11" s="10" t="s">
        <v>1171</v>
      </c>
      <c r="C11" s="10" t="s">
        <v>1172</v>
      </c>
      <c r="D11" s="10" t="s">
        <v>1173</v>
      </c>
      <c r="E11" s="10" t="s">
        <v>1174</v>
      </c>
      <c r="F11" s="10" t="s">
        <v>17</v>
      </c>
    </row>
    <row r="12" spans="1:6" ht="57">
      <c r="A12" s="10">
        <v>273</v>
      </c>
      <c r="B12" s="10" t="s">
        <v>1175</v>
      </c>
      <c r="C12" s="10" t="s">
        <v>1176</v>
      </c>
      <c r="D12" s="10" t="s">
        <v>1177</v>
      </c>
      <c r="E12" s="10" t="s">
        <v>1178</v>
      </c>
      <c r="F12" s="10" t="s">
        <v>17</v>
      </c>
    </row>
    <row r="13" spans="1:6" ht="85.5">
      <c r="A13" s="10">
        <v>274</v>
      </c>
      <c r="B13" s="10" t="s">
        <v>286</v>
      </c>
      <c r="C13" s="10" t="s">
        <v>1179</v>
      </c>
      <c r="D13" s="10" t="s">
        <v>287</v>
      </c>
      <c r="E13" s="10" t="s">
        <v>288</v>
      </c>
      <c r="F13" s="10" t="s">
        <v>21</v>
      </c>
    </row>
    <row r="14" spans="1:6" ht="142.5">
      <c r="A14" s="10">
        <v>275</v>
      </c>
      <c r="B14" s="10" t="s">
        <v>184</v>
      </c>
      <c r="C14" s="10" t="s">
        <v>1180</v>
      </c>
      <c r="D14" s="10" t="s">
        <v>185</v>
      </c>
      <c r="E14" s="10" t="s">
        <v>186</v>
      </c>
      <c r="F14" s="10" t="s">
        <v>19</v>
      </c>
    </row>
    <row r="15" spans="1:6" ht="71.25">
      <c r="A15" s="10">
        <v>276</v>
      </c>
      <c r="B15" s="10" t="s">
        <v>188</v>
      </c>
      <c r="C15" s="10" t="s">
        <v>1181</v>
      </c>
      <c r="D15" s="10" t="s">
        <v>189</v>
      </c>
      <c r="E15" s="10" t="s">
        <v>190</v>
      </c>
      <c r="F15" s="10" t="s">
        <v>20</v>
      </c>
    </row>
    <row r="16" spans="1:6" ht="71.25">
      <c r="A16" s="10">
        <v>277</v>
      </c>
      <c r="B16" s="10" t="s">
        <v>1182</v>
      </c>
      <c r="C16" s="10" t="s">
        <v>1183</v>
      </c>
      <c r="D16" s="10" t="s">
        <v>1184</v>
      </c>
      <c r="E16" s="10" t="s">
        <v>1185</v>
      </c>
      <c r="F16" s="10" t="s">
        <v>17</v>
      </c>
    </row>
    <row r="17" spans="1:6" ht="57">
      <c r="A17" s="10">
        <v>278</v>
      </c>
      <c r="B17" s="10" t="s">
        <v>1186</v>
      </c>
      <c r="C17" s="10" t="s">
        <v>1187</v>
      </c>
      <c r="D17" s="10" t="s">
        <v>1188</v>
      </c>
      <c r="E17" s="10" t="s">
        <v>1189</v>
      </c>
      <c r="F17" s="10" t="s">
        <v>17</v>
      </c>
    </row>
    <row r="18" spans="1:6" ht="42.75">
      <c r="A18" s="10">
        <v>279</v>
      </c>
      <c r="B18" s="10" t="s">
        <v>1175</v>
      </c>
      <c r="C18" s="10" t="s">
        <v>1190</v>
      </c>
      <c r="D18" s="10" t="s">
        <v>1191</v>
      </c>
      <c r="E18" s="10" t="s">
        <v>1192</v>
      </c>
      <c r="F18" s="10" t="s">
        <v>17</v>
      </c>
    </row>
    <row r="19" spans="1:6" ht="71.25">
      <c r="A19" s="10">
        <v>280</v>
      </c>
      <c r="B19" s="10" t="s">
        <v>289</v>
      </c>
      <c r="C19" s="10" t="s">
        <v>1193</v>
      </c>
      <c r="D19" s="10" t="s">
        <v>290</v>
      </c>
      <c r="E19" s="10" t="s">
        <v>291</v>
      </c>
      <c r="F19" s="10" t="s">
        <v>21</v>
      </c>
    </row>
    <row r="20" spans="1:6" ht="42.75">
      <c r="A20" s="10">
        <v>281</v>
      </c>
      <c r="B20" s="10" t="s">
        <v>191</v>
      </c>
      <c r="C20" s="10" t="s">
        <v>1194</v>
      </c>
      <c r="D20" s="10" t="s">
        <v>192</v>
      </c>
      <c r="E20" s="10" t="s">
        <v>193</v>
      </c>
      <c r="F20" s="10" t="s">
        <v>19</v>
      </c>
    </row>
    <row r="21" spans="1:6" ht="57">
      <c r="A21" s="10">
        <v>282</v>
      </c>
      <c r="B21" s="10" t="s">
        <v>1195</v>
      </c>
      <c r="C21" s="10" t="s">
        <v>1196</v>
      </c>
      <c r="D21" s="10" t="s">
        <v>1197</v>
      </c>
      <c r="E21" s="10" t="s">
        <v>1198</v>
      </c>
      <c r="F21" s="10" t="s">
        <v>17</v>
      </c>
    </row>
    <row r="22" spans="1:6" ht="42.75">
      <c r="A22" s="10">
        <v>283</v>
      </c>
      <c r="B22" s="10" t="s">
        <v>1199</v>
      </c>
      <c r="C22" s="10" t="s">
        <v>1200</v>
      </c>
      <c r="D22" s="10" t="s">
        <v>1201</v>
      </c>
      <c r="E22" s="10" t="s">
        <v>1202</v>
      </c>
      <c r="F22" s="10" t="s">
        <v>17</v>
      </c>
    </row>
    <row r="23" spans="1:6" ht="57">
      <c r="A23" s="10">
        <v>284</v>
      </c>
      <c r="B23" s="10" t="s">
        <v>1203</v>
      </c>
      <c r="C23" s="10" t="s">
        <v>1204</v>
      </c>
      <c r="D23" s="10" t="s">
        <v>1205</v>
      </c>
      <c r="E23" s="10" t="s">
        <v>1206</v>
      </c>
      <c r="F23" s="10" t="s">
        <v>17</v>
      </c>
    </row>
    <row r="24" spans="1:6" ht="42.75">
      <c r="A24" s="10">
        <v>285</v>
      </c>
      <c r="B24" s="10" t="s">
        <v>1207</v>
      </c>
      <c r="C24" s="10" t="s">
        <v>1208</v>
      </c>
      <c r="D24" s="10" t="s">
        <v>1209</v>
      </c>
      <c r="E24" s="10" t="s">
        <v>1210</v>
      </c>
      <c r="F24" s="10" t="s">
        <v>17</v>
      </c>
    </row>
    <row r="25" spans="1:6" ht="42.75">
      <c r="A25" s="10">
        <v>286</v>
      </c>
      <c r="B25" s="10" t="s">
        <v>628</v>
      </c>
      <c r="C25" s="10" t="s">
        <v>629</v>
      </c>
      <c r="D25" s="10" t="s">
        <v>1211</v>
      </c>
      <c r="E25" s="10" t="s">
        <v>1212</v>
      </c>
      <c r="F25" s="10" t="s">
        <v>17</v>
      </c>
    </row>
    <row r="26" spans="1:6" ht="42.75">
      <c r="A26" s="10">
        <v>287</v>
      </c>
      <c r="B26" s="10" t="s">
        <v>1213</v>
      </c>
      <c r="C26" s="10" t="s">
        <v>1214</v>
      </c>
      <c r="D26" s="10" t="s">
        <v>1215</v>
      </c>
      <c r="E26" s="10" t="s">
        <v>1216</v>
      </c>
      <c r="F26" s="10" t="s">
        <v>17</v>
      </c>
    </row>
    <row r="27" spans="1:6" ht="57">
      <c r="A27" s="10">
        <v>288</v>
      </c>
      <c r="B27" s="10" t="s">
        <v>1213</v>
      </c>
      <c r="C27" s="10" t="s">
        <v>1217</v>
      </c>
      <c r="D27" s="10" t="s">
        <v>1218</v>
      </c>
      <c r="E27" s="10" t="s">
        <v>1219</v>
      </c>
      <c r="F27" s="10" t="s">
        <v>17</v>
      </c>
    </row>
    <row r="28" spans="1:6" ht="42.75">
      <c r="A28" s="10">
        <v>289</v>
      </c>
      <c r="B28" s="10" t="s">
        <v>628</v>
      </c>
      <c r="C28" s="10" t="s">
        <v>1220</v>
      </c>
      <c r="D28" s="10" t="s">
        <v>1221</v>
      </c>
      <c r="E28" s="10" t="s">
        <v>1222</v>
      </c>
      <c r="F28" s="10" t="s">
        <v>17</v>
      </c>
    </row>
    <row r="29" spans="1:6" ht="42.75">
      <c r="A29" s="10">
        <v>290</v>
      </c>
      <c r="B29" s="10" t="s">
        <v>628</v>
      </c>
      <c r="C29" s="10" t="s">
        <v>1223</v>
      </c>
      <c r="D29" s="10" t="s">
        <v>1224</v>
      </c>
      <c r="E29" s="10" t="s">
        <v>1225</v>
      </c>
      <c r="F29" s="10" t="s">
        <v>17</v>
      </c>
    </row>
    <row r="30" spans="1:6" ht="57">
      <c r="A30" s="10">
        <v>291</v>
      </c>
      <c r="B30" s="10" t="s">
        <v>194</v>
      </c>
      <c r="C30" s="10" t="s">
        <v>1226</v>
      </c>
      <c r="D30" s="10" t="s">
        <v>195</v>
      </c>
      <c r="E30" s="10" t="s">
        <v>196</v>
      </c>
      <c r="F30" s="10" t="s">
        <v>20</v>
      </c>
    </row>
    <row r="31" spans="1:6" ht="42.75">
      <c r="A31" s="10">
        <v>292</v>
      </c>
      <c r="B31" s="10" t="s">
        <v>1227</v>
      </c>
      <c r="C31" s="10" t="s">
        <v>1228</v>
      </c>
      <c r="D31" s="10" t="s">
        <v>1229</v>
      </c>
      <c r="E31" s="10" t="s">
        <v>1230</v>
      </c>
      <c r="F31" s="10" t="s">
        <v>17</v>
      </c>
    </row>
    <row r="32" spans="1:6" ht="42.75">
      <c r="A32" s="10">
        <v>293</v>
      </c>
      <c r="B32" s="10" t="s">
        <v>1213</v>
      </c>
      <c r="C32" s="10" t="s">
        <v>1231</v>
      </c>
      <c r="D32" s="10" t="s">
        <v>1232</v>
      </c>
      <c r="E32" s="10" t="s">
        <v>1233</v>
      </c>
      <c r="F32" s="10" t="s">
        <v>17</v>
      </c>
    </row>
    <row r="33" spans="1:6" ht="42.75">
      <c r="A33" s="10">
        <v>294</v>
      </c>
      <c r="B33" s="10" t="s">
        <v>1234</v>
      </c>
      <c r="C33" s="10" t="s">
        <v>1235</v>
      </c>
      <c r="D33" s="10" t="s">
        <v>1236</v>
      </c>
      <c r="E33" s="10" t="s">
        <v>1237</v>
      </c>
      <c r="F33" s="10" t="s">
        <v>17</v>
      </c>
    </row>
    <row r="34" spans="1:6" ht="57">
      <c r="A34" s="10">
        <v>295</v>
      </c>
      <c r="B34" s="10" t="s">
        <v>1238</v>
      </c>
      <c r="C34" s="10" t="s">
        <v>1239</v>
      </c>
      <c r="D34" s="10" t="s">
        <v>1240</v>
      </c>
      <c r="E34" s="10" t="s">
        <v>1241</v>
      </c>
      <c r="F34" s="10" t="s">
        <v>17</v>
      </c>
    </row>
    <row r="35" spans="1:6" ht="42.75">
      <c r="A35" s="10">
        <v>296</v>
      </c>
      <c r="B35" s="10" t="s">
        <v>197</v>
      </c>
      <c r="C35" s="10" t="s">
        <v>1242</v>
      </c>
      <c r="D35" s="10" t="s">
        <v>198</v>
      </c>
      <c r="E35" s="10" t="s">
        <v>199</v>
      </c>
      <c r="F35" s="10" t="s">
        <v>19</v>
      </c>
    </row>
    <row r="36" spans="1:6" ht="142.5">
      <c r="A36" s="10">
        <v>297</v>
      </c>
      <c r="B36" s="10" t="s">
        <v>1243</v>
      </c>
      <c r="C36" s="10" t="s">
        <v>1244</v>
      </c>
      <c r="D36" s="10" t="s">
        <v>1245</v>
      </c>
      <c r="E36" s="10" t="s">
        <v>1246</v>
      </c>
      <c r="F36" s="10" t="s">
        <v>17</v>
      </c>
    </row>
    <row r="37" spans="1:6" ht="57">
      <c r="A37" s="10">
        <v>298</v>
      </c>
      <c r="B37" s="10" t="s">
        <v>1247</v>
      </c>
      <c r="C37" s="10" t="s">
        <v>1248</v>
      </c>
      <c r="D37" s="10" t="s">
        <v>1249</v>
      </c>
      <c r="E37" s="10" t="s">
        <v>1250</v>
      </c>
      <c r="F37" s="10" t="s">
        <v>17</v>
      </c>
    </row>
    <row r="38" spans="1:6" ht="57">
      <c r="A38" s="10">
        <v>299</v>
      </c>
      <c r="B38" s="10" t="s">
        <v>197</v>
      </c>
      <c r="C38" s="10" t="s">
        <v>1251</v>
      </c>
      <c r="D38" s="10" t="s">
        <v>1252</v>
      </c>
      <c r="E38" s="10" t="s">
        <v>1253</v>
      </c>
      <c r="F38" s="10" t="s">
        <v>17</v>
      </c>
    </row>
    <row r="39" spans="1:6" ht="57">
      <c r="A39" s="10">
        <v>300</v>
      </c>
      <c r="B39" s="10" t="s">
        <v>1254</v>
      </c>
      <c r="C39" s="10" t="s">
        <v>1255</v>
      </c>
      <c r="D39" s="10" t="s">
        <v>1256</v>
      </c>
      <c r="E39" s="10" t="s">
        <v>1257</v>
      </c>
      <c r="F39" s="10" t="s">
        <v>17</v>
      </c>
    </row>
    <row r="40" spans="1:6" ht="71.25">
      <c r="A40" s="10">
        <v>301</v>
      </c>
      <c r="B40" s="10" t="s">
        <v>1258</v>
      </c>
      <c r="C40" s="10" t="s">
        <v>1259</v>
      </c>
      <c r="D40" s="10" t="s">
        <v>1260</v>
      </c>
      <c r="E40" s="10" t="s">
        <v>1261</v>
      </c>
      <c r="F40" s="10" t="s">
        <v>17</v>
      </c>
    </row>
    <row r="41" spans="1:6" ht="85.5">
      <c r="A41" s="10">
        <v>302</v>
      </c>
      <c r="B41" s="10" t="s">
        <v>1262</v>
      </c>
      <c r="C41" s="10" t="s">
        <v>1263</v>
      </c>
      <c r="D41" s="10" t="s">
        <v>1264</v>
      </c>
      <c r="E41" s="10" t="s">
        <v>1265</v>
      </c>
      <c r="F41" s="10" t="s">
        <v>17</v>
      </c>
    </row>
    <row r="42" spans="1:6" ht="71.25">
      <c r="A42" s="10">
        <v>303</v>
      </c>
      <c r="B42" s="10" t="s">
        <v>200</v>
      </c>
      <c r="C42" s="10" t="s">
        <v>1266</v>
      </c>
      <c r="D42" s="10" t="s">
        <v>1267</v>
      </c>
      <c r="E42" s="10" t="s">
        <v>1268</v>
      </c>
      <c r="F42" s="10" t="s">
        <v>17</v>
      </c>
    </row>
    <row r="43" spans="1:6" ht="85.5">
      <c r="A43" s="10">
        <v>304</v>
      </c>
      <c r="B43" s="10" t="s">
        <v>200</v>
      </c>
      <c r="C43" s="10" t="s">
        <v>1269</v>
      </c>
      <c r="D43" s="10" t="s">
        <v>201</v>
      </c>
      <c r="E43" s="10" t="s">
        <v>202</v>
      </c>
      <c r="F43" s="10" t="s">
        <v>20</v>
      </c>
    </row>
    <row r="44" spans="1:6" ht="57">
      <c r="A44" s="10">
        <v>305</v>
      </c>
      <c r="B44" s="10" t="s">
        <v>1270</v>
      </c>
      <c r="C44" s="10" t="s">
        <v>1271</v>
      </c>
      <c r="D44" s="10" t="s">
        <v>1272</v>
      </c>
      <c r="E44" s="10" t="s">
        <v>1273</v>
      </c>
      <c r="F44" s="10" t="s">
        <v>17</v>
      </c>
    </row>
    <row r="45" spans="1:6" ht="57">
      <c r="A45" s="10">
        <v>306</v>
      </c>
      <c r="B45" s="10" t="s">
        <v>203</v>
      </c>
      <c r="C45" s="10" t="s">
        <v>1274</v>
      </c>
      <c r="D45" s="10" t="s">
        <v>204</v>
      </c>
      <c r="E45" s="10" t="s">
        <v>205</v>
      </c>
      <c r="F45" s="10" t="s">
        <v>20</v>
      </c>
    </row>
    <row r="46" spans="1:6" ht="171">
      <c r="A46" s="10">
        <v>307</v>
      </c>
      <c r="B46" s="10" t="s">
        <v>206</v>
      </c>
      <c r="C46" s="10" t="s">
        <v>1275</v>
      </c>
      <c r="D46" s="10" t="s">
        <v>207</v>
      </c>
      <c r="E46" s="10" t="s">
        <v>208</v>
      </c>
      <c r="F46" s="10" t="s">
        <v>20</v>
      </c>
    </row>
    <row r="47" spans="1:6" ht="71.25">
      <c r="A47" s="10">
        <v>308</v>
      </c>
      <c r="B47" s="10" t="s">
        <v>1276</v>
      </c>
      <c r="C47" s="10" t="s">
        <v>1277</v>
      </c>
      <c r="D47" s="10" t="s">
        <v>1278</v>
      </c>
      <c r="E47" s="10" t="s">
        <v>1279</v>
      </c>
      <c r="F47" s="10" t="s">
        <v>17</v>
      </c>
    </row>
    <row r="48" spans="1:6" ht="57">
      <c r="A48" s="10">
        <v>309</v>
      </c>
      <c r="B48" s="10" t="s">
        <v>292</v>
      </c>
      <c r="C48" s="10" t="s">
        <v>1280</v>
      </c>
      <c r="D48" s="10" t="s">
        <v>293</v>
      </c>
      <c r="E48" s="10" t="s">
        <v>294</v>
      </c>
      <c r="F48" s="10" t="s">
        <v>21</v>
      </c>
    </row>
  </sheetData>
  <mergeCells count="3">
    <mergeCell ref="A1:F2"/>
    <mergeCell ref="A3:B3"/>
    <mergeCell ref="D3:F3"/>
  </mergeCells>
  <conditionalFormatting sqref="F6:F48">
    <cfRule type="expression" dxfId="11" priority="1">
      <formula>F6="Conforme"</formula>
    </cfRule>
    <cfRule type="expression" dxfId="10" priority="2">
      <formula>F6="No conforme"</formula>
    </cfRule>
    <cfRule type="expression" dxfId="9" priority="3">
      <formula>F6="Observación"</formula>
    </cfRule>
    <cfRule type="expression" dxfId="8" priority="4">
      <formula>F6="Oportunidad de mejora"</formula>
    </cfRule>
    <cfRule type="expression" dxfId="7" priority="5">
      <formula>F6="Fortaleza"</formula>
    </cfRule>
    <cfRule type="expression" dxfId="6" priority="6">
      <formula>F6="Excluido"</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7"/>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97</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1400</v>
      </c>
      <c r="E3" s="140"/>
      <c r="F3" s="140"/>
    </row>
    <row r="5" spans="1:6" ht="15">
      <c r="A5" s="6" t="s">
        <v>37</v>
      </c>
      <c r="B5" s="8" t="s">
        <v>39</v>
      </c>
      <c r="C5" s="8" t="s">
        <v>46</v>
      </c>
      <c r="D5" s="8" t="s">
        <v>40</v>
      </c>
      <c r="E5" s="8" t="s">
        <v>41</v>
      </c>
      <c r="F5" s="8" t="s">
        <v>38</v>
      </c>
    </row>
    <row r="6" spans="1:6" ht="99.75">
      <c r="A6" s="10">
        <v>310</v>
      </c>
      <c r="B6" s="10" t="s">
        <v>1281</v>
      </c>
      <c r="C6" s="10" t="s">
        <v>1282</v>
      </c>
      <c r="D6" s="10" t="s">
        <v>1283</v>
      </c>
      <c r="E6" s="10" t="s">
        <v>1284</v>
      </c>
      <c r="F6" s="10" t="s">
        <v>17</v>
      </c>
    </row>
    <row r="7" spans="1:6" ht="85.5">
      <c r="A7" s="10">
        <v>311</v>
      </c>
      <c r="B7" s="10" t="s">
        <v>1286</v>
      </c>
      <c r="C7" s="10" t="s">
        <v>1287</v>
      </c>
      <c r="D7" s="10" t="s">
        <v>1288</v>
      </c>
      <c r="E7" s="10" t="s">
        <v>1289</v>
      </c>
      <c r="F7" s="10" t="s">
        <v>17</v>
      </c>
    </row>
    <row r="8" spans="1:6" ht="99.75">
      <c r="A8" s="10">
        <v>312</v>
      </c>
      <c r="B8" s="10" t="s">
        <v>295</v>
      </c>
      <c r="C8" s="10" t="s">
        <v>1290</v>
      </c>
      <c r="D8" s="10" t="s">
        <v>296</v>
      </c>
      <c r="E8" s="10" t="s">
        <v>297</v>
      </c>
      <c r="F8" s="10" t="s">
        <v>21</v>
      </c>
    </row>
    <row r="9" spans="1:6" ht="99.75">
      <c r="A9" s="10">
        <v>313</v>
      </c>
      <c r="B9" s="10" t="s">
        <v>1291</v>
      </c>
      <c r="C9" s="10" t="s">
        <v>1292</v>
      </c>
      <c r="D9" s="10" t="s">
        <v>1293</v>
      </c>
      <c r="E9" s="10" t="s">
        <v>1294</v>
      </c>
      <c r="F9" s="10" t="s">
        <v>17</v>
      </c>
    </row>
    <row r="10" spans="1:6" ht="85.5">
      <c r="A10" s="10">
        <v>314</v>
      </c>
      <c r="B10" s="10" t="s">
        <v>1295</v>
      </c>
      <c r="C10" s="10" t="s">
        <v>1296</v>
      </c>
      <c r="D10" s="10" t="s">
        <v>1297</v>
      </c>
      <c r="E10" s="10" t="s">
        <v>1298</v>
      </c>
      <c r="F10" s="10" t="s">
        <v>17</v>
      </c>
    </row>
    <row r="11" spans="1:6" ht="99.75">
      <c r="A11" s="10">
        <v>315</v>
      </c>
      <c r="B11" s="10" t="s">
        <v>209</v>
      </c>
      <c r="C11" s="10" t="s">
        <v>1299</v>
      </c>
      <c r="D11" s="10" t="s">
        <v>210</v>
      </c>
      <c r="E11" s="10" t="s">
        <v>211</v>
      </c>
      <c r="F11" s="10" t="s">
        <v>20</v>
      </c>
    </row>
    <row r="12" spans="1:6" ht="57">
      <c r="A12" s="10">
        <v>316</v>
      </c>
      <c r="B12" s="10" t="s">
        <v>1300</v>
      </c>
      <c r="C12" s="10" t="s">
        <v>1301</v>
      </c>
      <c r="D12" s="10" t="s">
        <v>1302</v>
      </c>
      <c r="E12" s="10" t="s">
        <v>1303</v>
      </c>
      <c r="F12" s="10" t="s">
        <v>17</v>
      </c>
    </row>
    <row r="13" spans="1:6" ht="57">
      <c r="A13" s="10">
        <v>317</v>
      </c>
      <c r="B13" s="10" t="s">
        <v>1304</v>
      </c>
      <c r="C13" s="10" t="s">
        <v>1305</v>
      </c>
      <c r="D13" s="10" t="s">
        <v>1306</v>
      </c>
      <c r="E13" s="10" t="s">
        <v>1307</v>
      </c>
      <c r="F13" s="10" t="s">
        <v>17</v>
      </c>
    </row>
    <row r="14" spans="1:6" ht="57">
      <c r="A14" s="10">
        <v>318</v>
      </c>
      <c r="B14" s="10" t="s">
        <v>213</v>
      </c>
      <c r="C14" s="10" t="s">
        <v>1308</v>
      </c>
      <c r="D14" s="10" t="s">
        <v>214</v>
      </c>
      <c r="E14" s="10" t="s">
        <v>215</v>
      </c>
      <c r="F14" s="10" t="s">
        <v>19</v>
      </c>
    </row>
    <row r="15" spans="1:6" ht="99.75">
      <c r="A15" s="10">
        <v>319</v>
      </c>
      <c r="B15" s="10" t="s">
        <v>216</v>
      </c>
      <c r="C15" s="10" t="s">
        <v>1309</v>
      </c>
      <c r="D15" s="10" t="s">
        <v>217</v>
      </c>
      <c r="E15" s="10" t="s">
        <v>218</v>
      </c>
      <c r="F15" s="10" t="s">
        <v>19</v>
      </c>
    </row>
    <row r="16" spans="1:6" ht="57">
      <c r="A16" s="10">
        <v>320</v>
      </c>
      <c r="B16" s="10" t="s">
        <v>1310</v>
      </c>
      <c r="C16" s="10" t="s">
        <v>1311</v>
      </c>
      <c r="D16" s="10" t="s">
        <v>1312</v>
      </c>
      <c r="E16" s="10" t="s">
        <v>1313</v>
      </c>
      <c r="F16" s="10" t="s">
        <v>17</v>
      </c>
    </row>
    <row r="17" spans="1:6" ht="71.25">
      <c r="A17" s="10">
        <v>321</v>
      </c>
      <c r="B17" s="10" t="s">
        <v>219</v>
      </c>
      <c r="C17" s="10" t="s">
        <v>1314</v>
      </c>
      <c r="D17" s="10" t="s">
        <v>220</v>
      </c>
      <c r="E17" s="10" t="s">
        <v>221</v>
      </c>
      <c r="F17" s="10" t="s">
        <v>19</v>
      </c>
    </row>
    <row r="18" spans="1:6" ht="71.25">
      <c r="A18" s="10">
        <v>322</v>
      </c>
      <c r="B18" s="10" t="s">
        <v>1315</v>
      </c>
      <c r="C18" s="10" t="s">
        <v>1316</v>
      </c>
      <c r="D18" s="10" t="s">
        <v>1317</v>
      </c>
      <c r="E18" s="10" t="s">
        <v>1318</v>
      </c>
      <c r="F18" s="10" t="s">
        <v>17</v>
      </c>
    </row>
    <row r="19" spans="1:6" ht="57">
      <c r="A19" s="10">
        <v>323</v>
      </c>
      <c r="B19" s="10" t="s">
        <v>298</v>
      </c>
      <c r="C19" s="10" t="s">
        <v>1319</v>
      </c>
      <c r="D19" s="10" t="s">
        <v>299</v>
      </c>
      <c r="E19" s="10" t="s">
        <v>300</v>
      </c>
      <c r="F19" s="10" t="s">
        <v>21</v>
      </c>
    </row>
    <row r="20" spans="1:6" ht="71.25">
      <c r="A20" s="10">
        <v>324</v>
      </c>
      <c r="B20" s="10" t="s">
        <v>1320</v>
      </c>
      <c r="C20" s="10" t="s">
        <v>1321</v>
      </c>
      <c r="D20" s="10" t="s">
        <v>1322</v>
      </c>
      <c r="E20" s="10" t="s">
        <v>1323</v>
      </c>
      <c r="F20" s="10" t="s">
        <v>17</v>
      </c>
    </row>
    <row r="21" spans="1:6" ht="57">
      <c r="A21" s="10">
        <v>325</v>
      </c>
      <c r="B21" s="10" t="s">
        <v>1324</v>
      </c>
      <c r="C21" s="10" t="s">
        <v>1325</v>
      </c>
      <c r="D21" s="10" t="s">
        <v>1326</v>
      </c>
      <c r="E21" s="10" t="s">
        <v>1327</v>
      </c>
      <c r="F21" s="10" t="s">
        <v>17</v>
      </c>
    </row>
    <row r="22" spans="1:6" ht="71.25">
      <c r="A22" s="10">
        <v>326</v>
      </c>
      <c r="B22" s="10" t="s">
        <v>1328</v>
      </c>
      <c r="C22" s="10" t="s">
        <v>1329</v>
      </c>
      <c r="D22" s="10" t="s">
        <v>1330</v>
      </c>
      <c r="E22" s="10" t="s">
        <v>1331</v>
      </c>
      <c r="F22" s="10" t="s">
        <v>17</v>
      </c>
    </row>
    <row r="23" spans="1:6" ht="71.25">
      <c r="A23" s="10">
        <v>327</v>
      </c>
      <c r="B23" s="10" t="s">
        <v>301</v>
      </c>
      <c r="C23" s="10" t="s">
        <v>1332</v>
      </c>
      <c r="D23" s="10" t="s">
        <v>302</v>
      </c>
      <c r="E23" s="10" t="s">
        <v>303</v>
      </c>
      <c r="F23" s="10" t="s">
        <v>21</v>
      </c>
    </row>
    <row r="24" spans="1:6" ht="71.25">
      <c r="A24" s="10">
        <v>328</v>
      </c>
      <c r="B24" s="10" t="s">
        <v>304</v>
      </c>
      <c r="C24" s="10" t="s">
        <v>1333</v>
      </c>
      <c r="D24" s="10" t="s">
        <v>305</v>
      </c>
      <c r="E24" s="10" t="s">
        <v>306</v>
      </c>
      <c r="F24" s="10" t="s">
        <v>21</v>
      </c>
    </row>
    <row r="25" spans="1:6" ht="71.25">
      <c r="A25" s="10">
        <v>329</v>
      </c>
      <c r="B25" s="10" t="s">
        <v>1300</v>
      </c>
      <c r="C25" s="10" t="s">
        <v>1334</v>
      </c>
      <c r="D25" s="10" t="s">
        <v>1335</v>
      </c>
      <c r="E25" s="10" t="s">
        <v>1336</v>
      </c>
      <c r="F25" s="10" t="s">
        <v>17</v>
      </c>
    </row>
    <row r="26" spans="1:6" ht="42.75">
      <c r="A26" s="10">
        <v>330</v>
      </c>
      <c r="B26" s="10" t="s">
        <v>1320</v>
      </c>
      <c r="C26" s="10" t="s">
        <v>1337</v>
      </c>
      <c r="D26" s="10" t="s">
        <v>1338</v>
      </c>
      <c r="E26" s="10" t="s">
        <v>1339</v>
      </c>
      <c r="F26" s="10" t="s">
        <v>17</v>
      </c>
    </row>
    <row r="27" spans="1:6" ht="57">
      <c r="A27" s="10">
        <v>331</v>
      </c>
      <c r="B27" s="10" t="s">
        <v>298</v>
      </c>
      <c r="C27" s="10" t="s">
        <v>1340</v>
      </c>
      <c r="D27" s="10" t="s">
        <v>1341</v>
      </c>
      <c r="E27" s="10" t="s">
        <v>1342</v>
      </c>
      <c r="F27" s="10" t="s">
        <v>17</v>
      </c>
    </row>
    <row r="28" spans="1:6" ht="42.75">
      <c r="A28" s="10">
        <v>332</v>
      </c>
      <c r="B28" s="10" t="s">
        <v>298</v>
      </c>
      <c r="C28" s="10" t="s">
        <v>1343</v>
      </c>
      <c r="D28" s="10" t="s">
        <v>1344</v>
      </c>
      <c r="E28" s="10" t="s">
        <v>1345</v>
      </c>
      <c r="F28" s="10" t="s">
        <v>17</v>
      </c>
    </row>
    <row r="29" spans="1:6" ht="42.75">
      <c r="A29" s="10">
        <v>333</v>
      </c>
      <c r="B29" s="10" t="s">
        <v>1304</v>
      </c>
      <c r="C29" s="10" t="s">
        <v>1346</v>
      </c>
      <c r="D29" s="10" t="s">
        <v>1347</v>
      </c>
      <c r="E29" s="10" t="s">
        <v>1348</v>
      </c>
      <c r="F29" s="10" t="s">
        <v>17</v>
      </c>
    </row>
    <row r="30" spans="1:6" ht="71.25">
      <c r="A30" s="10">
        <v>334</v>
      </c>
      <c r="B30" s="10" t="s">
        <v>313</v>
      </c>
      <c r="C30" s="10" t="s">
        <v>1349</v>
      </c>
      <c r="D30" s="10" t="s">
        <v>1350</v>
      </c>
      <c r="E30" s="10" t="s">
        <v>1351</v>
      </c>
      <c r="F30" s="10" t="s">
        <v>17</v>
      </c>
    </row>
    <row r="31" spans="1:6" ht="71.25">
      <c r="A31" s="10">
        <v>335</v>
      </c>
      <c r="B31" s="10" t="s">
        <v>307</v>
      </c>
      <c r="C31" s="10" t="s">
        <v>1352</v>
      </c>
      <c r="D31" s="10" t="s">
        <v>308</v>
      </c>
      <c r="E31" s="10" t="s">
        <v>309</v>
      </c>
      <c r="F31" s="10" t="s">
        <v>21</v>
      </c>
    </row>
    <row r="32" spans="1:6" ht="57">
      <c r="A32" s="10">
        <v>336</v>
      </c>
      <c r="B32" s="10" t="s">
        <v>310</v>
      </c>
      <c r="C32" s="10" t="s">
        <v>1353</v>
      </c>
      <c r="D32" s="10" t="s">
        <v>311</v>
      </c>
      <c r="E32" s="10" t="s">
        <v>312</v>
      </c>
      <c r="F32" s="10" t="s">
        <v>21</v>
      </c>
    </row>
    <row r="33" spans="1:6" ht="42.75">
      <c r="A33" s="10">
        <v>337</v>
      </c>
      <c r="B33" s="10" t="s">
        <v>1354</v>
      </c>
      <c r="C33" s="10" t="s">
        <v>1355</v>
      </c>
      <c r="D33" s="10" t="s">
        <v>1356</v>
      </c>
      <c r="E33" s="10" t="s">
        <v>1357</v>
      </c>
      <c r="F33" s="10" t="s">
        <v>17</v>
      </c>
    </row>
    <row r="34" spans="1:6" ht="57">
      <c r="A34" s="10">
        <v>338</v>
      </c>
      <c r="B34" s="10" t="s">
        <v>1358</v>
      </c>
      <c r="C34" s="10" t="s">
        <v>1359</v>
      </c>
      <c r="D34" s="10" t="s">
        <v>1360</v>
      </c>
      <c r="E34" s="10" t="s">
        <v>1361</v>
      </c>
      <c r="F34" s="10" t="s">
        <v>17</v>
      </c>
    </row>
    <row r="35" spans="1:6" ht="85.5">
      <c r="A35" s="10">
        <v>339</v>
      </c>
      <c r="B35" s="10" t="s">
        <v>222</v>
      </c>
      <c r="C35" s="10" t="s">
        <v>1362</v>
      </c>
      <c r="D35" s="10" t="s">
        <v>223</v>
      </c>
      <c r="E35" s="10" t="s">
        <v>224</v>
      </c>
      <c r="F35" s="10" t="s">
        <v>19</v>
      </c>
    </row>
    <row r="36" spans="1:6" ht="71.25">
      <c r="A36" s="10">
        <v>340</v>
      </c>
      <c r="B36" s="10" t="s">
        <v>313</v>
      </c>
      <c r="C36" s="10" t="s">
        <v>1363</v>
      </c>
      <c r="D36" s="10" t="s">
        <v>314</v>
      </c>
      <c r="E36" s="10" t="s">
        <v>315</v>
      </c>
      <c r="F36" s="10" t="s">
        <v>21</v>
      </c>
    </row>
    <row r="37" spans="1:6" ht="71.25">
      <c r="A37" s="10">
        <v>341</v>
      </c>
      <c r="B37" s="10" t="s">
        <v>316</v>
      </c>
      <c r="C37" s="10" t="s">
        <v>1364</v>
      </c>
      <c r="D37" s="10" t="s">
        <v>317</v>
      </c>
      <c r="E37" s="10" t="s">
        <v>318</v>
      </c>
      <c r="F37" s="10" t="s">
        <v>21</v>
      </c>
    </row>
    <row r="38" spans="1:6" ht="71.25">
      <c r="A38" s="10">
        <v>342</v>
      </c>
      <c r="B38" s="10" t="s">
        <v>225</v>
      </c>
      <c r="C38" s="10" t="s">
        <v>1365</v>
      </c>
      <c r="D38" s="10" t="s">
        <v>226</v>
      </c>
      <c r="E38" s="10" t="s">
        <v>227</v>
      </c>
      <c r="F38" s="10" t="s">
        <v>20</v>
      </c>
    </row>
    <row r="39" spans="1:6" ht="71.25">
      <c r="A39" s="10">
        <v>343</v>
      </c>
      <c r="B39" s="10" t="s">
        <v>310</v>
      </c>
      <c r="C39" s="10" t="s">
        <v>1366</v>
      </c>
      <c r="D39" s="10" t="s">
        <v>1367</v>
      </c>
      <c r="E39" s="10" t="s">
        <v>1368</v>
      </c>
      <c r="F39" s="10" t="s">
        <v>17</v>
      </c>
    </row>
    <row r="40" spans="1:6" ht="71.25">
      <c r="A40" s="10">
        <v>344</v>
      </c>
      <c r="B40" s="10" t="s">
        <v>310</v>
      </c>
      <c r="C40" s="10" t="s">
        <v>1369</v>
      </c>
      <c r="D40" s="10" t="s">
        <v>1370</v>
      </c>
      <c r="E40" s="10" t="s">
        <v>1371</v>
      </c>
      <c r="F40" s="10" t="s">
        <v>17</v>
      </c>
    </row>
    <row r="41" spans="1:6" ht="71.25">
      <c r="A41" s="10">
        <v>345</v>
      </c>
      <c r="B41" s="10" t="s">
        <v>1315</v>
      </c>
      <c r="C41" s="10" t="s">
        <v>1372</v>
      </c>
      <c r="D41" s="10" t="s">
        <v>1373</v>
      </c>
      <c r="E41" s="10" t="s">
        <v>1374</v>
      </c>
      <c r="F41" s="10" t="s">
        <v>17</v>
      </c>
    </row>
    <row r="42" spans="1:6" ht="57">
      <c r="A42" s="10">
        <v>346</v>
      </c>
      <c r="B42" s="10" t="s">
        <v>310</v>
      </c>
      <c r="C42" s="10" t="s">
        <v>1375</v>
      </c>
      <c r="D42" s="10" t="s">
        <v>1376</v>
      </c>
      <c r="E42" s="10" t="s">
        <v>1377</v>
      </c>
      <c r="F42" s="10" t="s">
        <v>17</v>
      </c>
    </row>
    <row r="43" spans="1:6" ht="57">
      <c r="A43" s="10">
        <v>347</v>
      </c>
      <c r="B43" s="10" t="s">
        <v>1315</v>
      </c>
      <c r="C43" s="10" t="s">
        <v>1378</v>
      </c>
      <c r="D43" s="10" t="s">
        <v>1379</v>
      </c>
      <c r="E43" s="10" t="s">
        <v>1380</v>
      </c>
      <c r="F43" s="10" t="s">
        <v>17</v>
      </c>
    </row>
    <row r="44" spans="1:6" ht="57">
      <c r="A44" s="10">
        <v>348</v>
      </c>
      <c r="B44" s="10" t="s">
        <v>310</v>
      </c>
      <c r="C44" s="10" t="s">
        <v>1381</v>
      </c>
      <c r="D44" s="10" t="s">
        <v>1382</v>
      </c>
      <c r="E44" s="10" t="s">
        <v>1383</v>
      </c>
      <c r="F44" s="10" t="s">
        <v>17</v>
      </c>
    </row>
    <row r="45" spans="1:6" ht="57">
      <c r="A45" s="10">
        <v>349</v>
      </c>
      <c r="B45" s="10" t="s">
        <v>228</v>
      </c>
      <c r="C45" s="10" t="s">
        <v>1384</v>
      </c>
      <c r="D45" s="10" t="s">
        <v>229</v>
      </c>
      <c r="E45" s="10" t="s">
        <v>230</v>
      </c>
      <c r="F45" s="10" t="s">
        <v>20</v>
      </c>
    </row>
    <row r="46" spans="1:6" ht="57">
      <c r="A46" s="10">
        <v>350</v>
      </c>
      <c r="B46" s="10" t="s">
        <v>1385</v>
      </c>
      <c r="C46" s="10" t="s">
        <v>1386</v>
      </c>
      <c r="D46" s="10" t="s">
        <v>1387</v>
      </c>
      <c r="E46" s="10" t="s">
        <v>1388</v>
      </c>
      <c r="F46" s="10" t="s">
        <v>17</v>
      </c>
    </row>
    <row r="47" spans="1:6" ht="71.25">
      <c r="A47" s="10">
        <v>351</v>
      </c>
      <c r="B47" s="10" t="s">
        <v>219</v>
      </c>
      <c r="C47" s="10" t="s">
        <v>1389</v>
      </c>
      <c r="D47" s="10" t="s">
        <v>1390</v>
      </c>
      <c r="E47" s="10" t="s">
        <v>1391</v>
      </c>
      <c r="F47" s="10" t="s">
        <v>17</v>
      </c>
    </row>
  </sheetData>
  <mergeCells count="3">
    <mergeCell ref="A1:F2"/>
    <mergeCell ref="A3:B3"/>
    <mergeCell ref="D3:F3"/>
  </mergeCells>
  <conditionalFormatting sqref="F6:F47">
    <cfRule type="expression" dxfId="5" priority="1">
      <formula>F6="Conforme"</formula>
    </cfRule>
    <cfRule type="expression" dxfId="4" priority="2">
      <formula>F6="No conforme"</formula>
    </cfRule>
    <cfRule type="expression" dxfId="3" priority="3">
      <formula>F6="Observación"</formula>
    </cfRule>
    <cfRule type="expression" dxfId="2" priority="4">
      <formula>F6="Oportunidad de mejora"</formula>
    </cfRule>
    <cfRule type="expression" dxfId="1" priority="5">
      <formula>F6="Fortaleza"</formula>
    </cfRule>
    <cfRule type="expression" dxfId="0" priority="6">
      <formula>F6="Excluido"</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showGridLines="0" workbookViewId="0">
      <selection sqref="A1:K2"/>
    </sheetView>
  </sheetViews>
  <sheetFormatPr baseColWidth="10" defaultColWidth="9" defaultRowHeight="14.25"/>
  <cols>
    <col min="1" max="1" width="32" customWidth="1"/>
    <col min="2" max="2" width="12" customWidth="1"/>
    <col min="3" max="4" width="14" customWidth="1"/>
    <col min="5" max="5" width="22" customWidth="1"/>
    <col min="6" max="6" width="13" customWidth="1"/>
    <col min="7" max="7" width="12" customWidth="1"/>
    <col min="8" max="9" width="13" customWidth="1"/>
    <col min="10" max="10" width="22" customWidth="1"/>
    <col min="11" max="11" width="38.375" customWidth="1"/>
  </cols>
  <sheetData>
    <row r="1" spans="1:11">
      <c r="A1" s="136" t="s">
        <v>15</v>
      </c>
      <c r="B1" s="136"/>
      <c r="C1" s="136"/>
      <c r="D1" s="136"/>
      <c r="E1" s="136"/>
      <c r="F1" s="136"/>
      <c r="G1" s="136"/>
      <c r="H1" s="136"/>
      <c r="I1" s="136"/>
      <c r="J1" s="136"/>
      <c r="K1" s="136"/>
    </row>
    <row r="2" spans="1:11">
      <c r="A2" s="136"/>
      <c r="B2" s="136"/>
      <c r="C2" s="136"/>
      <c r="D2" s="136"/>
      <c r="E2" s="136"/>
      <c r="F2" s="136"/>
      <c r="G2" s="136"/>
      <c r="H2" s="136"/>
      <c r="I2" s="136"/>
      <c r="J2" s="136"/>
      <c r="K2" s="136"/>
    </row>
    <row r="3" spans="1:11" ht="15">
      <c r="A3" s="137" t="str">
        <f>HYPERLINK("#'Dashboard'!A1","← VOLVER AL DASHBOARD PRINCIPAL")</f>
        <v>← VOLVER AL DASHBOARD PRINCIPAL</v>
      </c>
      <c r="B3" s="138"/>
    </row>
    <row r="4" spans="1:11" ht="45.95" customHeight="1">
      <c r="A4" s="6" t="s">
        <v>16</v>
      </c>
      <c r="B4" s="8" t="s">
        <v>17</v>
      </c>
      <c r="C4" s="8" t="s">
        <v>18</v>
      </c>
      <c r="D4" s="8" t="s">
        <v>19</v>
      </c>
      <c r="E4" s="8" t="s">
        <v>20</v>
      </c>
      <c r="F4" s="8" t="s">
        <v>21</v>
      </c>
      <c r="G4" s="8" t="s">
        <v>22</v>
      </c>
      <c r="H4" s="8" t="s">
        <v>23</v>
      </c>
      <c r="I4" s="8" t="s">
        <v>24</v>
      </c>
      <c r="J4" s="21" t="s">
        <v>25</v>
      </c>
      <c r="K4" s="21" t="s">
        <v>26</v>
      </c>
    </row>
    <row r="5" spans="1:11" ht="15">
      <c r="A5" s="1" t="s">
        <v>27</v>
      </c>
      <c r="B5" s="16">
        <f>COUNTIFS('Base consolidada'!$B$5:$B$355,$A5,'Base consolidada'!$G$5:$G$355,B$4)</f>
        <v>39</v>
      </c>
      <c r="C5" s="16">
        <f>COUNTIFS('Base consolidada'!$B$5:$B$355,$A5,'Base consolidada'!$G$5:$G$355,C$4)</f>
        <v>2</v>
      </c>
      <c r="D5" s="16">
        <f>COUNTIFS('Base consolidada'!$B$5:$B$355,$A5,'Base consolidada'!$G$5:$G$355,D$4)</f>
        <v>2</v>
      </c>
      <c r="E5" s="16">
        <f>COUNTIFS('Base consolidada'!$B$5:$B$355,$A5,'Base consolidada'!$G$5:$G$355,E$4)</f>
        <v>0</v>
      </c>
      <c r="F5" s="16">
        <f>COUNTIFS('Base consolidada'!$B$5:$B$355,$A5,'Base consolidada'!$G$5:$G$355,F$4)</f>
        <v>4</v>
      </c>
      <c r="G5" s="16">
        <f>COUNTIFS('Base consolidada'!$B$5:$B$355,$A5,'Base consolidada'!$G$5:$G$355,G$4)</f>
        <v>0</v>
      </c>
      <c r="H5" s="16">
        <f t="shared" ref="H5:H13" si="0">SUM(B5:F5)</f>
        <v>47</v>
      </c>
      <c r="I5" s="16">
        <f t="shared" ref="I5:I13" si="1">SUM(C5:E5)</f>
        <v>4</v>
      </c>
      <c r="J5" s="24">
        <f t="shared" ref="J5:J14" si="2">IF(H5=0,0,(B5+E5+F5+(D5*0.5))/H5)</f>
        <v>0.93617021276595747</v>
      </c>
      <c r="K5" s="9" t="str">
        <f t="shared" ref="K5:K14" si="3">IF(C5&gt;0,"FAVORABLE CON PLAN DE ACCIÓN",IF(J5&gt;=0.95,"FAVORABLE - ROBUSTO",IF(J5&gt;=0.85,"FAVORABLE - CONTROLADO",IF(J5&gt;=0.7,"FAVORABLE CON PLAN DE ACCIÓN","NO FAVORABLE - CRÍTICO"))))</f>
        <v>FAVORABLE CON PLAN DE ACCIÓN</v>
      </c>
    </row>
    <row r="6" spans="1:11" ht="15">
      <c r="A6" s="2" t="s">
        <v>28</v>
      </c>
      <c r="B6" s="17">
        <f>COUNTIFS('Base consolidada'!$B$5:$B$355,$A6,'Base consolidada'!$G$5:$G$355,B$4)</f>
        <v>13</v>
      </c>
      <c r="C6" s="17">
        <f>COUNTIFS('Base consolidada'!$B$5:$B$355,$A6,'Base consolidada'!$G$5:$G$355,C$4)</f>
        <v>0</v>
      </c>
      <c r="D6" s="17">
        <f>COUNTIFS('Base consolidada'!$B$5:$B$355,$A6,'Base consolidada'!$G$5:$G$355,D$4)</f>
        <v>1</v>
      </c>
      <c r="E6" s="17">
        <f>COUNTIFS('Base consolidada'!$B$5:$B$355,$A6,'Base consolidada'!$G$5:$G$355,E$4)</f>
        <v>2</v>
      </c>
      <c r="F6" s="17">
        <f>COUNTIFS('Base consolidada'!$B$5:$B$355,$A6,'Base consolidada'!$G$5:$G$355,F$4)</f>
        <v>3</v>
      </c>
      <c r="G6" s="17">
        <f>COUNTIFS('Base consolidada'!$B$5:$B$355,$A6,'Base consolidada'!$G$5:$G$355,G$4)</f>
        <v>0</v>
      </c>
      <c r="H6" s="17">
        <f t="shared" si="0"/>
        <v>19</v>
      </c>
      <c r="I6" s="17">
        <f t="shared" si="1"/>
        <v>3</v>
      </c>
      <c r="J6" s="24">
        <f t="shared" si="2"/>
        <v>0.97368421052631582</v>
      </c>
      <c r="K6" s="9" t="str">
        <f t="shared" si="3"/>
        <v>FAVORABLE - ROBUSTO</v>
      </c>
    </row>
    <row r="7" spans="1:11" ht="15">
      <c r="A7" s="2" t="s">
        <v>29</v>
      </c>
      <c r="B7" s="17">
        <f>COUNTIFS('Base consolidada'!$B$5:$B$355,$A7,'Base consolidada'!$G$5:$G$355,B$4)</f>
        <v>16</v>
      </c>
      <c r="C7" s="17">
        <f>COUNTIFS('Base consolidada'!$B$5:$B$355,$A7,'Base consolidada'!$G$5:$G$355,C$4)</f>
        <v>1</v>
      </c>
      <c r="D7" s="17">
        <f>COUNTIFS('Base consolidada'!$B$5:$B$355,$A7,'Base consolidada'!$G$5:$G$355,D$4)</f>
        <v>1</v>
      </c>
      <c r="E7" s="17">
        <f>COUNTIFS('Base consolidada'!$B$5:$B$355,$A7,'Base consolidada'!$G$5:$G$355,E$4)</f>
        <v>2</v>
      </c>
      <c r="F7" s="17">
        <f>COUNTIFS('Base consolidada'!$B$5:$B$355,$A7,'Base consolidada'!$G$5:$G$355,F$4)</f>
        <v>3</v>
      </c>
      <c r="G7" s="17">
        <f>COUNTIFS('Base consolidada'!$B$5:$B$355,$A7,'Base consolidada'!$G$5:$G$355,G$4)</f>
        <v>0</v>
      </c>
      <c r="H7" s="17">
        <f t="shared" si="0"/>
        <v>23</v>
      </c>
      <c r="I7" s="17">
        <f t="shared" si="1"/>
        <v>4</v>
      </c>
      <c r="J7" s="24">
        <f t="shared" si="2"/>
        <v>0.93478260869565222</v>
      </c>
      <c r="K7" s="9" t="str">
        <f t="shared" si="3"/>
        <v>FAVORABLE CON PLAN DE ACCIÓN</v>
      </c>
    </row>
    <row r="8" spans="1:11" ht="15">
      <c r="A8" s="2" t="s">
        <v>30</v>
      </c>
      <c r="B8" s="17">
        <f>COUNTIFS('Base consolidada'!$B$5:$B$355,$A8,'Base consolidada'!$G$5:$G$355,B$4)</f>
        <v>39</v>
      </c>
      <c r="C8" s="17">
        <f>COUNTIFS('Base consolidada'!$B$5:$B$355,$A8,'Base consolidada'!$G$5:$G$355,C$4)</f>
        <v>0</v>
      </c>
      <c r="D8" s="17">
        <f>COUNTIFS('Base consolidada'!$B$5:$B$355,$A8,'Base consolidada'!$G$5:$G$355,D$4)</f>
        <v>2</v>
      </c>
      <c r="E8" s="17">
        <f>COUNTIFS('Base consolidada'!$B$5:$B$355,$A8,'Base consolidada'!$G$5:$G$355,E$4)</f>
        <v>2</v>
      </c>
      <c r="F8" s="17">
        <f>COUNTIFS('Base consolidada'!$B$5:$B$355,$A8,'Base consolidada'!$G$5:$G$355,F$4)</f>
        <v>0</v>
      </c>
      <c r="G8" s="17">
        <f>COUNTIFS('Base consolidada'!$B$5:$B$355,$A8,'Base consolidada'!$G$5:$G$355,G$4)</f>
        <v>3</v>
      </c>
      <c r="H8" s="17">
        <f t="shared" si="0"/>
        <v>43</v>
      </c>
      <c r="I8" s="17">
        <f t="shared" si="1"/>
        <v>4</v>
      </c>
      <c r="J8" s="24">
        <f t="shared" si="2"/>
        <v>0.97674418604651159</v>
      </c>
      <c r="K8" s="9" t="str">
        <f t="shared" si="3"/>
        <v>FAVORABLE - ROBUSTO</v>
      </c>
    </row>
    <row r="9" spans="1:11" ht="15">
      <c r="A9" s="2" t="s">
        <v>31</v>
      </c>
      <c r="B9" s="17">
        <f>COUNTIFS('Base consolidada'!$B$5:$B$355,$A9,'Base consolidada'!$G$5:$G$355,B$4)</f>
        <v>35</v>
      </c>
      <c r="C9" s="17">
        <f>COUNTIFS('Base consolidada'!$B$5:$B$355,$A9,'Base consolidada'!$G$5:$G$355,C$4)</f>
        <v>0</v>
      </c>
      <c r="D9" s="17">
        <f>COUNTIFS('Base consolidada'!$B$5:$B$355,$A9,'Base consolidada'!$G$5:$G$355,D$4)</f>
        <v>2</v>
      </c>
      <c r="E9" s="17">
        <f>COUNTIFS('Base consolidada'!$B$5:$B$355,$A9,'Base consolidada'!$G$5:$G$355,E$4)</f>
        <v>7</v>
      </c>
      <c r="F9" s="17">
        <f>COUNTIFS('Base consolidada'!$B$5:$B$355,$A9,'Base consolidada'!$G$5:$G$355,F$4)</f>
        <v>5</v>
      </c>
      <c r="G9" s="17">
        <f>COUNTIFS('Base consolidada'!$B$5:$B$355,$A9,'Base consolidada'!$G$5:$G$355,G$4)</f>
        <v>0</v>
      </c>
      <c r="H9" s="17">
        <f t="shared" si="0"/>
        <v>49</v>
      </c>
      <c r="I9" s="17">
        <f t="shared" si="1"/>
        <v>9</v>
      </c>
      <c r="J9" s="24">
        <f t="shared" si="2"/>
        <v>0.97959183673469385</v>
      </c>
      <c r="K9" s="9" t="str">
        <f t="shared" si="3"/>
        <v>FAVORABLE - ROBUSTO</v>
      </c>
    </row>
    <row r="10" spans="1:11" ht="15">
      <c r="A10" s="2" t="s">
        <v>32</v>
      </c>
      <c r="B10" s="17">
        <f>COUNTIFS('Base consolidada'!$B$5:$B$355,$A10,'Base consolidada'!$G$5:$G$355,B$4)</f>
        <v>37</v>
      </c>
      <c r="C10" s="17">
        <f>COUNTIFS('Base consolidada'!$B$5:$B$355,$A10,'Base consolidada'!$G$5:$G$355,C$4)</f>
        <v>0</v>
      </c>
      <c r="D10" s="17">
        <f>COUNTIFS('Base consolidada'!$B$5:$B$355,$A10,'Base consolidada'!$G$5:$G$355,D$4)</f>
        <v>0</v>
      </c>
      <c r="E10" s="17">
        <f>COUNTIFS('Base consolidada'!$B$5:$B$355,$A10,'Base consolidada'!$G$5:$G$355,E$4)</f>
        <v>0</v>
      </c>
      <c r="F10" s="17">
        <f>COUNTIFS('Base consolidada'!$B$5:$B$355,$A10,'Base consolidada'!$G$5:$G$355,F$4)</f>
        <v>1</v>
      </c>
      <c r="G10" s="17">
        <f>COUNTIFS('Base consolidada'!$B$5:$B$355,$A10,'Base consolidada'!$G$5:$G$355,G$4)</f>
        <v>0</v>
      </c>
      <c r="H10" s="17">
        <f t="shared" si="0"/>
        <v>38</v>
      </c>
      <c r="I10" s="17">
        <f t="shared" si="1"/>
        <v>0</v>
      </c>
      <c r="J10" s="24">
        <f t="shared" si="2"/>
        <v>1</v>
      </c>
      <c r="K10" s="9" t="str">
        <f t="shared" si="3"/>
        <v>FAVORABLE - ROBUSTO</v>
      </c>
    </row>
    <row r="11" spans="1:11" ht="15">
      <c r="A11" s="2" t="s">
        <v>33</v>
      </c>
      <c r="B11" s="17">
        <f>COUNTIFS('Base consolidada'!$B$5:$B$355,$A11,'Base consolidada'!$G$5:$G$355,B$4)</f>
        <v>38</v>
      </c>
      <c r="C11" s="17">
        <f>COUNTIFS('Base consolidada'!$B$5:$B$355,$A11,'Base consolidada'!$G$5:$G$355,C$4)</f>
        <v>0</v>
      </c>
      <c r="D11" s="17">
        <f>COUNTIFS('Base consolidada'!$B$5:$B$355,$A11,'Base consolidada'!$G$5:$G$355,D$4)</f>
        <v>1</v>
      </c>
      <c r="E11" s="17">
        <f>COUNTIFS('Base consolidada'!$B$5:$B$355,$A11,'Base consolidada'!$G$5:$G$355,E$4)</f>
        <v>2</v>
      </c>
      <c r="F11" s="17">
        <f>COUNTIFS('Base consolidada'!$B$5:$B$355,$A11,'Base consolidada'!$G$5:$G$355,F$4)</f>
        <v>3</v>
      </c>
      <c r="G11" s="17">
        <f>COUNTIFS('Base consolidada'!$B$5:$B$355,$A11,'Base consolidada'!$G$5:$G$355,G$4)</f>
        <v>0</v>
      </c>
      <c r="H11" s="17">
        <f t="shared" si="0"/>
        <v>44</v>
      </c>
      <c r="I11" s="17">
        <f t="shared" si="1"/>
        <v>3</v>
      </c>
      <c r="J11" s="24">
        <f t="shared" si="2"/>
        <v>0.98863636363636365</v>
      </c>
      <c r="K11" s="9" t="str">
        <f t="shared" si="3"/>
        <v>FAVORABLE - ROBUSTO</v>
      </c>
    </row>
    <row r="12" spans="1:11" ht="15">
      <c r="A12" s="2" t="s">
        <v>34</v>
      </c>
      <c r="B12" s="17">
        <f>COUNTIFS('Base consolidada'!$B$5:$B$355,$A12,'Base consolidada'!$G$5:$G$355,B$4)</f>
        <v>32</v>
      </c>
      <c r="C12" s="17">
        <f>COUNTIFS('Base consolidada'!$B$5:$B$355,$A12,'Base consolidada'!$G$5:$G$355,C$4)</f>
        <v>0</v>
      </c>
      <c r="D12" s="17">
        <f>COUNTIFS('Base consolidada'!$B$5:$B$355,$A12,'Base consolidada'!$G$5:$G$355,D$4)</f>
        <v>3</v>
      </c>
      <c r="E12" s="17">
        <f>COUNTIFS('Base consolidada'!$B$5:$B$355,$A12,'Base consolidada'!$G$5:$G$355,E$4)</f>
        <v>5</v>
      </c>
      <c r="F12" s="17">
        <f>COUNTIFS('Base consolidada'!$B$5:$B$355,$A12,'Base consolidada'!$G$5:$G$355,F$4)</f>
        <v>3</v>
      </c>
      <c r="G12" s="17">
        <f>COUNTIFS('Base consolidada'!$B$5:$B$355,$A12,'Base consolidada'!$G$5:$G$355,G$4)</f>
        <v>0</v>
      </c>
      <c r="H12" s="17">
        <f t="shared" si="0"/>
        <v>43</v>
      </c>
      <c r="I12" s="17">
        <f t="shared" si="1"/>
        <v>8</v>
      </c>
      <c r="J12" s="24">
        <f t="shared" si="2"/>
        <v>0.96511627906976749</v>
      </c>
      <c r="K12" s="9" t="str">
        <f t="shared" si="3"/>
        <v>FAVORABLE - ROBUSTO</v>
      </c>
    </row>
    <row r="13" spans="1:11" ht="15">
      <c r="A13" s="2" t="s">
        <v>35</v>
      </c>
      <c r="B13" s="17">
        <f>COUNTIFS('Base consolidada'!$B$5:$B$355,$A13,'Base consolidada'!$G$5:$G$355,B$4)</f>
        <v>27</v>
      </c>
      <c r="C13" s="17">
        <f>COUNTIFS('Base consolidada'!$B$5:$B$355,$A13,'Base consolidada'!$G$5:$G$355,C$4)</f>
        <v>0</v>
      </c>
      <c r="D13" s="17">
        <f>COUNTIFS('Base consolidada'!$B$5:$B$355,$A13,'Base consolidada'!$G$5:$G$355,D$4)</f>
        <v>4</v>
      </c>
      <c r="E13" s="17">
        <f>COUNTIFS('Base consolidada'!$B$5:$B$355,$A13,'Base consolidada'!$G$5:$G$355,E$4)</f>
        <v>3</v>
      </c>
      <c r="F13" s="17">
        <f>COUNTIFS('Base consolidada'!$B$5:$B$355,$A13,'Base consolidada'!$G$5:$G$355,F$4)</f>
        <v>8</v>
      </c>
      <c r="G13" s="17">
        <f>COUNTIFS('Base consolidada'!$B$5:$B$355,$A13,'Base consolidada'!$G$5:$G$355,G$4)</f>
        <v>0</v>
      </c>
      <c r="H13" s="17">
        <f t="shared" si="0"/>
        <v>42</v>
      </c>
      <c r="I13" s="17">
        <f t="shared" si="1"/>
        <v>7</v>
      </c>
      <c r="J13" s="24">
        <f t="shared" si="2"/>
        <v>0.95238095238095233</v>
      </c>
      <c r="K13" s="9" t="str">
        <f t="shared" si="3"/>
        <v>FAVORABLE - ROBUSTO</v>
      </c>
    </row>
    <row r="14" spans="1:11" ht="15">
      <c r="A14" s="15" t="s">
        <v>36</v>
      </c>
      <c r="B14" s="18">
        <f t="shared" ref="B14:I14" si="4">SUM(B5:B13)</f>
        <v>276</v>
      </c>
      <c r="C14" s="18">
        <f t="shared" si="4"/>
        <v>3</v>
      </c>
      <c r="D14" s="18">
        <f t="shared" si="4"/>
        <v>16</v>
      </c>
      <c r="E14" s="18">
        <f t="shared" si="4"/>
        <v>23</v>
      </c>
      <c r="F14" s="18">
        <f t="shared" si="4"/>
        <v>30</v>
      </c>
      <c r="G14" s="18">
        <f t="shared" si="4"/>
        <v>3</v>
      </c>
      <c r="H14" s="18">
        <f t="shared" si="4"/>
        <v>348</v>
      </c>
      <c r="I14" s="18">
        <f t="shared" si="4"/>
        <v>42</v>
      </c>
      <c r="J14" s="25">
        <f t="shared" si="2"/>
        <v>0.9683908045977011</v>
      </c>
      <c r="K14" s="23" t="str">
        <f t="shared" si="3"/>
        <v>FAVORABLE CON PLAN DE ACCIÓN</v>
      </c>
    </row>
  </sheetData>
  <mergeCells count="2">
    <mergeCell ref="A1:K2"/>
    <mergeCell ref="A3:B3"/>
  </mergeCells>
  <conditionalFormatting sqref="I5:I13">
    <cfRule type="dataBar" priority="2">
      <dataBar>
        <cfvo type="min"/>
        <cfvo type="max"/>
        <color rgb="FFA02B93"/>
      </dataBar>
    </cfRule>
    <cfRule type="dataBar" priority="7">
      <dataBar>
        <cfvo type="min"/>
        <cfvo type="max"/>
        <color rgb="FFA02B93"/>
      </dataBar>
    </cfRule>
    <cfRule type="dataBar" priority="8">
      <dataBar>
        <cfvo type="min"/>
        <cfvo type="max"/>
        <color rgb="FFA02B93"/>
      </dataBar>
      <extLst>
        <ext xmlns:x14="http://schemas.microsoft.com/office/spreadsheetml/2009/9/main" uri="{B025F937-C7B1-47D3-B67F-A62EFF666E3E}">
          <x14:id>{BB114351-2F00-1519-255B-37D7CB532036}</x14:id>
        </ext>
      </extLst>
    </cfRule>
  </conditionalFormatting>
  <conditionalFormatting sqref="J5:J13">
    <cfRule type="colorScale" priority="1">
      <colorScale>
        <cfvo type="min"/>
        <cfvo type="percentile" val="50"/>
        <cfvo type="max"/>
        <color rgb="FFF4CCCC"/>
        <color rgb="FFFFF2CC"/>
        <color rgb="FFD9EAD3"/>
      </colorScale>
    </cfRule>
  </conditionalFormatting>
  <conditionalFormatting sqref="K5:K14">
    <cfRule type="expression" dxfId="69" priority="3">
      <formula>K5="FAVORABLE - ROBUSTO"</formula>
    </cfRule>
    <cfRule type="expression" dxfId="68" priority="4">
      <formula>K5="FAVORABLE - CONTROLADO"</formula>
    </cfRule>
    <cfRule type="expression" dxfId="67" priority="5">
      <formula>K5="FAVORABLE CON PLAN DE ACCIÓN"</formula>
    </cfRule>
    <cfRule type="expression" dxfId="66" priority="6">
      <formula>K5="NO FAVORABLE - CRÍTICO"</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B114351-2F00-1519-255B-37D7CB532036}">
            <x14:dataBar>
              <x14:cfvo type="min"/>
              <x14:cfvo type="max"/>
              <x14:negativeFillColor auto="1"/>
              <x14:axisColor auto="1"/>
            </x14:dataBar>
          </x14:cfRule>
          <xm:sqref>I5:I13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0"/>
  <sheetViews>
    <sheetView workbookViewId="0">
      <selection sqref="A1:G2"/>
    </sheetView>
  </sheetViews>
  <sheetFormatPr baseColWidth="10" defaultColWidth="9" defaultRowHeight="14.25"/>
  <cols>
    <col min="1" max="1" width="8" customWidth="1"/>
    <col min="2" max="2" width="30" customWidth="1"/>
    <col min="3" max="3" width="24" customWidth="1"/>
    <col min="4" max="4" width="42" customWidth="1"/>
    <col min="5" max="5" width="62" customWidth="1"/>
    <col min="6" max="6" width="105" customWidth="1"/>
    <col min="7" max="7" width="52" customWidth="1"/>
  </cols>
  <sheetData>
    <row r="1" spans="1:7">
      <c r="A1" s="136" t="s">
        <v>10</v>
      </c>
      <c r="B1" s="136"/>
      <c r="C1" s="136"/>
      <c r="D1" s="136"/>
      <c r="E1" s="136"/>
      <c r="F1" s="136"/>
      <c r="G1" s="136"/>
    </row>
    <row r="2" spans="1:7">
      <c r="A2" s="136"/>
      <c r="B2" s="136"/>
      <c r="C2" s="136"/>
      <c r="D2" s="136"/>
      <c r="E2" s="136"/>
      <c r="F2" s="136"/>
      <c r="G2" s="136"/>
    </row>
    <row r="3" spans="1:7" ht="15">
      <c r="A3" s="137" t="str">
        <f>HYPERLINK("#'Dashboard'!A1","← VOLVER AL DASHBOARD PRINCIPAL")</f>
        <v>← VOLVER AL DASHBOARD PRINCIPAL</v>
      </c>
      <c r="B3" s="138"/>
    </row>
    <row r="4" spans="1:7" ht="15">
      <c r="A4" s="6" t="s">
        <v>37</v>
      </c>
      <c r="B4" s="8" t="s">
        <v>16</v>
      </c>
      <c r="C4" s="8" t="s">
        <v>38</v>
      </c>
      <c r="D4" s="8" t="s">
        <v>39</v>
      </c>
      <c r="E4" s="8" t="s">
        <v>40</v>
      </c>
      <c r="F4" s="8" t="s">
        <v>41</v>
      </c>
      <c r="G4" s="7" t="s">
        <v>42</v>
      </c>
    </row>
    <row r="5" spans="1:7" ht="114">
      <c r="A5" s="10">
        <v>17</v>
      </c>
      <c r="B5" s="10" t="s">
        <v>27</v>
      </c>
      <c r="C5" s="10" t="s">
        <v>19</v>
      </c>
      <c r="D5" s="10" t="s">
        <v>98</v>
      </c>
      <c r="E5" s="10" t="s">
        <v>99</v>
      </c>
      <c r="F5" s="10" t="s">
        <v>100</v>
      </c>
      <c r="G5" s="10" t="s">
        <v>101</v>
      </c>
    </row>
    <row r="6" spans="1:7" ht="64.5" customHeight="1">
      <c r="A6" s="10">
        <v>20</v>
      </c>
      <c r="B6" s="10" t="s">
        <v>27</v>
      </c>
      <c r="C6" s="10" t="s">
        <v>18</v>
      </c>
      <c r="D6" s="10" t="s">
        <v>102</v>
      </c>
      <c r="E6" s="10" t="s">
        <v>103</v>
      </c>
      <c r="F6" s="10" t="s">
        <v>104</v>
      </c>
      <c r="G6" s="10" t="s">
        <v>101</v>
      </c>
    </row>
    <row r="7" spans="1:7" ht="171">
      <c r="A7" s="10">
        <v>21</v>
      </c>
      <c r="B7" s="10" t="s">
        <v>27</v>
      </c>
      <c r="C7" s="10" t="s">
        <v>19</v>
      </c>
      <c r="D7" s="10" t="s">
        <v>105</v>
      </c>
      <c r="E7" s="10" t="s">
        <v>106</v>
      </c>
      <c r="F7" s="10" t="s">
        <v>107</v>
      </c>
      <c r="G7" s="10" t="s">
        <v>101</v>
      </c>
    </row>
    <row r="8" spans="1:7" ht="213.75">
      <c r="A8" s="10">
        <v>40</v>
      </c>
      <c r="B8" s="10" t="s">
        <v>27</v>
      </c>
      <c r="C8" s="10" t="s">
        <v>18</v>
      </c>
      <c r="D8" s="10" t="s">
        <v>108</v>
      </c>
      <c r="E8" s="10" t="s">
        <v>109</v>
      </c>
      <c r="F8" s="10" t="s">
        <v>110</v>
      </c>
      <c r="G8" s="10" t="s">
        <v>101</v>
      </c>
    </row>
    <row r="9" spans="1:7" ht="99.75">
      <c r="A9" s="10">
        <v>58</v>
      </c>
      <c r="B9" s="10" t="s">
        <v>28</v>
      </c>
      <c r="C9" s="10" t="s">
        <v>19</v>
      </c>
      <c r="D9" s="10" t="s">
        <v>111</v>
      </c>
      <c r="E9" s="10" t="s">
        <v>112</v>
      </c>
      <c r="F9" s="10" t="s">
        <v>113</v>
      </c>
      <c r="G9" s="10" t="s">
        <v>114</v>
      </c>
    </row>
    <row r="10" spans="1:7" ht="42.75">
      <c r="A10" s="10">
        <v>59</v>
      </c>
      <c r="B10" s="10" t="s">
        <v>28</v>
      </c>
      <c r="C10" s="10" t="s">
        <v>20</v>
      </c>
      <c r="D10" s="10" t="s">
        <v>115</v>
      </c>
      <c r="E10" s="10" t="s">
        <v>116</v>
      </c>
      <c r="F10" s="10" t="s">
        <v>117</v>
      </c>
      <c r="G10" s="10" t="s">
        <v>114</v>
      </c>
    </row>
    <row r="11" spans="1:7" ht="120" customHeight="1">
      <c r="A11" s="10">
        <v>63</v>
      </c>
      <c r="B11" s="10" t="s">
        <v>28</v>
      </c>
      <c r="C11" s="10" t="s">
        <v>20</v>
      </c>
      <c r="D11" s="10" t="s">
        <v>118</v>
      </c>
      <c r="E11" s="10" t="s">
        <v>119</v>
      </c>
      <c r="F11" s="10" t="s">
        <v>120</v>
      </c>
      <c r="G11" s="10" t="s">
        <v>114</v>
      </c>
    </row>
    <row r="12" spans="1:7" ht="42.75">
      <c r="A12" s="10">
        <v>78</v>
      </c>
      <c r="B12" s="10" t="s">
        <v>29</v>
      </c>
      <c r="C12" s="10" t="s">
        <v>20</v>
      </c>
      <c r="D12" s="10" t="s">
        <v>121</v>
      </c>
      <c r="E12" s="10" t="s">
        <v>122</v>
      </c>
      <c r="F12" s="10" t="s">
        <v>123</v>
      </c>
      <c r="G12" s="10" t="s">
        <v>114</v>
      </c>
    </row>
    <row r="13" spans="1:7" ht="114">
      <c r="A13" s="10">
        <v>85</v>
      </c>
      <c r="B13" s="10" t="s">
        <v>29</v>
      </c>
      <c r="C13" s="10" t="s">
        <v>18</v>
      </c>
      <c r="D13" s="10" t="s">
        <v>124</v>
      </c>
      <c r="E13" s="10" t="s">
        <v>125</v>
      </c>
      <c r="F13" s="10" t="s">
        <v>126</v>
      </c>
      <c r="G13" s="10" t="s">
        <v>114</v>
      </c>
    </row>
    <row r="14" spans="1:7" ht="213.75">
      <c r="A14" s="10">
        <v>86</v>
      </c>
      <c r="B14" s="10" t="s">
        <v>29</v>
      </c>
      <c r="C14" s="10" t="s">
        <v>19</v>
      </c>
      <c r="D14" s="10" t="s">
        <v>127</v>
      </c>
      <c r="E14" s="10" t="s">
        <v>128</v>
      </c>
      <c r="F14" s="10" t="s">
        <v>129</v>
      </c>
      <c r="G14" s="10" t="s">
        <v>114</v>
      </c>
    </row>
    <row r="15" spans="1:7" ht="142.5">
      <c r="A15" s="10">
        <v>89</v>
      </c>
      <c r="B15" s="10" t="s">
        <v>29</v>
      </c>
      <c r="C15" s="10" t="s">
        <v>20</v>
      </c>
      <c r="D15" s="10" t="s">
        <v>130</v>
      </c>
      <c r="E15" s="10" t="s">
        <v>131</v>
      </c>
      <c r="F15" s="10" t="s">
        <v>132</v>
      </c>
      <c r="G15" s="10" t="s">
        <v>114</v>
      </c>
    </row>
    <row r="16" spans="1:7" ht="42.75">
      <c r="A16" s="10">
        <v>97</v>
      </c>
      <c r="B16" s="10" t="s">
        <v>30</v>
      </c>
      <c r="C16" s="10" t="s">
        <v>20</v>
      </c>
      <c r="D16" s="10" t="s">
        <v>133</v>
      </c>
      <c r="E16" s="10" t="s">
        <v>134</v>
      </c>
      <c r="F16" s="10" t="s">
        <v>135</v>
      </c>
      <c r="G16" s="10" t="s">
        <v>136</v>
      </c>
    </row>
    <row r="17" spans="1:7" ht="57">
      <c r="A17" s="10">
        <v>115</v>
      </c>
      <c r="B17" s="10" t="s">
        <v>30</v>
      </c>
      <c r="C17" s="10" t="s">
        <v>20</v>
      </c>
      <c r="D17" s="10" t="s">
        <v>137</v>
      </c>
      <c r="E17" s="10" t="s">
        <v>138</v>
      </c>
      <c r="F17" s="10" t="s">
        <v>139</v>
      </c>
      <c r="G17" s="10" t="s">
        <v>136</v>
      </c>
    </row>
    <row r="18" spans="1:7" ht="71.25">
      <c r="A18" s="10">
        <v>117</v>
      </c>
      <c r="B18" s="10" t="s">
        <v>30</v>
      </c>
      <c r="C18" s="10" t="s">
        <v>19</v>
      </c>
      <c r="D18" s="10" t="s">
        <v>140</v>
      </c>
      <c r="E18" s="10" t="s">
        <v>141</v>
      </c>
      <c r="F18" s="10" t="s">
        <v>142</v>
      </c>
      <c r="G18" s="10" t="s">
        <v>136</v>
      </c>
    </row>
    <row r="19" spans="1:7" ht="128.25">
      <c r="A19" s="10">
        <v>125</v>
      </c>
      <c r="B19" s="10" t="s">
        <v>30</v>
      </c>
      <c r="C19" s="10" t="s">
        <v>19</v>
      </c>
      <c r="D19" s="10" t="s">
        <v>143</v>
      </c>
      <c r="E19" s="10" t="s">
        <v>144</v>
      </c>
      <c r="F19" s="10" t="s">
        <v>145</v>
      </c>
      <c r="G19" s="10" t="s">
        <v>136</v>
      </c>
    </row>
    <row r="20" spans="1:7" ht="71.25">
      <c r="A20" s="10">
        <v>138</v>
      </c>
      <c r="B20" s="10" t="s">
        <v>31</v>
      </c>
      <c r="C20" s="10" t="s">
        <v>19</v>
      </c>
      <c r="D20" s="10" t="s">
        <v>146</v>
      </c>
      <c r="E20" s="10" t="s">
        <v>147</v>
      </c>
      <c r="F20" s="10" t="s">
        <v>148</v>
      </c>
      <c r="G20" s="10" t="s">
        <v>149</v>
      </c>
    </row>
    <row r="21" spans="1:7" ht="256.5">
      <c r="A21" s="10">
        <v>141</v>
      </c>
      <c r="B21" s="10" t="s">
        <v>31</v>
      </c>
      <c r="C21" s="10" t="s">
        <v>20</v>
      </c>
      <c r="D21" s="10" t="s">
        <v>150</v>
      </c>
      <c r="E21" s="10" t="s">
        <v>151</v>
      </c>
      <c r="F21" s="10" t="s">
        <v>152</v>
      </c>
      <c r="G21" s="10" t="s">
        <v>149</v>
      </c>
    </row>
    <row r="22" spans="1:7" ht="85.5">
      <c r="A22" s="10">
        <v>142</v>
      </c>
      <c r="B22" s="10" t="s">
        <v>31</v>
      </c>
      <c r="C22" s="10" t="s">
        <v>20</v>
      </c>
      <c r="D22" s="10" t="s">
        <v>153</v>
      </c>
      <c r="E22" s="10" t="s">
        <v>154</v>
      </c>
      <c r="F22" s="10" t="s">
        <v>155</v>
      </c>
      <c r="G22" s="10" t="s">
        <v>149</v>
      </c>
    </row>
    <row r="23" spans="1:7" ht="42.75">
      <c r="A23" s="10">
        <v>154</v>
      </c>
      <c r="B23" s="10" t="s">
        <v>31</v>
      </c>
      <c r="C23" s="10" t="s">
        <v>20</v>
      </c>
      <c r="D23" s="10" t="s">
        <v>156</v>
      </c>
      <c r="E23" s="10" t="s">
        <v>157</v>
      </c>
      <c r="F23" s="10" t="s">
        <v>158</v>
      </c>
      <c r="G23" s="10" t="s">
        <v>149</v>
      </c>
    </row>
    <row r="24" spans="1:7" ht="57">
      <c r="A24" s="10">
        <v>166</v>
      </c>
      <c r="B24" s="10" t="s">
        <v>31</v>
      </c>
      <c r="C24" s="10" t="s">
        <v>20</v>
      </c>
      <c r="D24" s="10" t="s">
        <v>159</v>
      </c>
      <c r="E24" s="10" t="s">
        <v>160</v>
      </c>
      <c r="F24" s="10" t="s">
        <v>161</v>
      </c>
      <c r="G24" s="10" t="s">
        <v>149</v>
      </c>
    </row>
    <row r="25" spans="1:7" ht="71.25">
      <c r="A25" s="10">
        <v>167</v>
      </c>
      <c r="B25" s="10" t="s">
        <v>31</v>
      </c>
      <c r="C25" s="10" t="s">
        <v>19</v>
      </c>
      <c r="D25" s="10" t="s">
        <v>162</v>
      </c>
      <c r="E25" s="10" t="s">
        <v>163</v>
      </c>
      <c r="F25" s="10" t="s">
        <v>164</v>
      </c>
      <c r="G25" s="10" t="s">
        <v>149</v>
      </c>
    </row>
    <row r="26" spans="1:7" ht="142.5">
      <c r="A26" s="10">
        <v>168</v>
      </c>
      <c r="B26" s="10" t="s">
        <v>31</v>
      </c>
      <c r="C26" s="10" t="s">
        <v>20</v>
      </c>
      <c r="D26" s="10" t="s">
        <v>165</v>
      </c>
      <c r="E26" s="10" t="s">
        <v>166</v>
      </c>
      <c r="F26" s="10" t="s">
        <v>167</v>
      </c>
      <c r="G26" s="10" t="s">
        <v>149</v>
      </c>
    </row>
    <row r="27" spans="1:7" ht="142.5">
      <c r="A27" s="10">
        <v>170</v>
      </c>
      <c r="B27" s="10" t="s">
        <v>31</v>
      </c>
      <c r="C27" s="10" t="s">
        <v>20</v>
      </c>
      <c r="D27" s="10" t="s">
        <v>168</v>
      </c>
      <c r="E27" s="10" t="s">
        <v>169</v>
      </c>
      <c r="F27" s="10" t="s">
        <v>170</v>
      </c>
      <c r="G27" s="10" t="s">
        <v>149</v>
      </c>
    </row>
    <row r="28" spans="1:7" ht="85.5">
      <c r="A28" s="10">
        <v>179</v>
      </c>
      <c r="B28" s="10" t="s">
        <v>31</v>
      </c>
      <c r="C28" s="10" t="s">
        <v>20</v>
      </c>
      <c r="D28" s="10" t="s">
        <v>171</v>
      </c>
      <c r="E28" s="10" t="s">
        <v>172</v>
      </c>
      <c r="F28" s="10" t="s">
        <v>173</v>
      </c>
      <c r="G28" s="10" t="s">
        <v>149</v>
      </c>
    </row>
    <row r="29" spans="1:7" ht="57">
      <c r="A29" s="10">
        <v>233</v>
      </c>
      <c r="B29" s="10" t="s">
        <v>33</v>
      </c>
      <c r="C29" s="10" t="s">
        <v>20</v>
      </c>
      <c r="D29" s="10" t="s">
        <v>174</v>
      </c>
      <c r="E29" s="10" t="s">
        <v>175</v>
      </c>
      <c r="F29" s="10" t="s">
        <v>176</v>
      </c>
      <c r="G29" s="10" t="s">
        <v>177</v>
      </c>
    </row>
    <row r="30" spans="1:7" ht="71.25">
      <c r="A30" s="10">
        <v>243</v>
      </c>
      <c r="B30" s="10" t="s">
        <v>33</v>
      </c>
      <c r="C30" s="10" t="s">
        <v>19</v>
      </c>
      <c r="D30" s="10" t="s">
        <v>178</v>
      </c>
      <c r="E30" s="10" t="s">
        <v>179</v>
      </c>
      <c r="F30" s="10" t="s">
        <v>180</v>
      </c>
      <c r="G30" s="10" t="s">
        <v>177</v>
      </c>
    </row>
    <row r="31" spans="1:7" ht="99.75">
      <c r="A31" s="10">
        <v>265</v>
      </c>
      <c r="B31" s="10" t="s">
        <v>33</v>
      </c>
      <c r="C31" s="10" t="s">
        <v>20</v>
      </c>
      <c r="D31" s="10" t="s">
        <v>181</v>
      </c>
      <c r="E31" s="10" t="s">
        <v>182</v>
      </c>
      <c r="F31" s="10" t="s">
        <v>183</v>
      </c>
      <c r="G31" s="10" t="s">
        <v>177</v>
      </c>
    </row>
    <row r="32" spans="1:7" ht="142.5">
      <c r="A32" s="10">
        <v>275</v>
      </c>
      <c r="B32" s="10" t="s">
        <v>34</v>
      </c>
      <c r="C32" s="10" t="s">
        <v>19</v>
      </c>
      <c r="D32" s="10" t="s">
        <v>184</v>
      </c>
      <c r="E32" s="10" t="s">
        <v>185</v>
      </c>
      <c r="F32" s="10" t="s">
        <v>186</v>
      </c>
      <c r="G32" s="10" t="s">
        <v>187</v>
      </c>
    </row>
    <row r="33" spans="1:7" ht="57">
      <c r="A33" s="10">
        <v>276</v>
      </c>
      <c r="B33" s="10" t="s">
        <v>34</v>
      </c>
      <c r="C33" s="10" t="s">
        <v>20</v>
      </c>
      <c r="D33" s="10" t="s">
        <v>188</v>
      </c>
      <c r="E33" s="10" t="s">
        <v>189</v>
      </c>
      <c r="F33" s="10" t="s">
        <v>190</v>
      </c>
      <c r="G33" s="10" t="s">
        <v>187</v>
      </c>
    </row>
    <row r="34" spans="1:7" ht="42.75">
      <c r="A34" s="10">
        <v>281</v>
      </c>
      <c r="B34" s="10" t="s">
        <v>34</v>
      </c>
      <c r="C34" s="10" t="s">
        <v>19</v>
      </c>
      <c r="D34" s="10" t="s">
        <v>191</v>
      </c>
      <c r="E34" s="10" t="s">
        <v>192</v>
      </c>
      <c r="F34" s="10" t="s">
        <v>193</v>
      </c>
      <c r="G34" s="10" t="s">
        <v>187</v>
      </c>
    </row>
    <row r="35" spans="1:7" ht="57">
      <c r="A35" s="10">
        <v>291</v>
      </c>
      <c r="B35" s="10" t="s">
        <v>34</v>
      </c>
      <c r="C35" s="10" t="s">
        <v>20</v>
      </c>
      <c r="D35" s="10" t="s">
        <v>194</v>
      </c>
      <c r="E35" s="10" t="s">
        <v>195</v>
      </c>
      <c r="F35" s="10" t="s">
        <v>196</v>
      </c>
      <c r="G35" s="10" t="s">
        <v>187</v>
      </c>
    </row>
    <row r="36" spans="1:7" ht="42.75">
      <c r="A36" s="10">
        <v>296</v>
      </c>
      <c r="B36" s="10" t="s">
        <v>34</v>
      </c>
      <c r="C36" s="10" t="s">
        <v>19</v>
      </c>
      <c r="D36" s="10" t="s">
        <v>197</v>
      </c>
      <c r="E36" s="10" t="s">
        <v>198</v>
      </c>
      <c r="F36" s="10" t="s">
        <v>199</v>
      </c>
      <c r="G36" s="10" t="s">
        <v>187</v>
      </c>
    </row>
    <row r="37" spans="1:7" ht="85.5">
      <c r="A37" s="10">
        <v>304</v>
      </c>
      <c r="B37" s="10" t="s">
        <v>34</v>
      </c>
      <c r="C37" s="10" t="s">
        <v>20</v>
      </c>
      <c r="D37" s="10" t="s">
        <v>200</v>
      </c>
      <c r="E37" s="10" t="s">
        <v>201</v>
      </c>
      <c r="F37" s="10" t="s">
        <v>202</v>
      </c>
      <c r="G37" s="10" t="s">
        <v>187</v>
      </c>
    </row>
    <row r="38" spans="1:7" ht="42.75">
      <c r="A38" s="10">
        <v>306</v>
      </c>
      <c r="B38" s="10" t="s">
        <v>34</v>
      </c>
      <c r="C38" s="10" t="s">
        <v>20</v>
      </c>
      <c r="D38" s="10" t="s">
        <v>203</v>
      </c>
      <c r="E38" s="10" t="s">
        <v>204</v>
      </c>
      <c r="F38" s="10" t="s">
        <v>205</v>
      </c>
      <c r="G38" s="10" t="s">
        <v>187</v>
      </c>
    </row>
    <row r="39" spans="1:7" ht="171">
      <c r="A39" s="10">
        <v>307</v>
      </c>
      <c r="B39" s="10" t="s">
        <v>34</v>
      </c>
      <c r="C39" s="10" t="s">
        <v>20</v>
      </c>
      <c r="D39" s="10" t="s">
        <v>206</v>
      </c>
      <c r="E39" s="10" t="s">
        <v>207</v>
      </c>
      <c r="F39" s="10" t="s">
        <v>208</v>
      </c>
      <c r="G39" s="10" t="s">
        <v>187</v>
      </c>
    </row>
    <row r="40" spans="1:7" ht="99.75">
      <c r="A40" s="10">
        <v>315</v>
      </c>
      <c r="B40" s="10" t="s">
        <v>35</v>
      </c>
      <c r="C40" s="10" t="s">
        <v>20</v>
      </c>
      <c r="D40" s="10" t="s">
        <v>209</v>
      </c>
      <c r="E40" s="10" t="s">
        <v>210</v>
      </c>
      <c r="F40" s="10" t="s">
        <v>211</v>
      </c>
      <c r="G40" s="10" t="s">
        <v>212</v>
      </c>
    </row>
    <row r="41" spans="1:7" ht="57">
      <c r="A41" s="10">
        <v>318</v>
      </c>
      <c r="B41" s="10" t="s">
        <v>35</v>
      </c>
      <c r="C41" s="10" t="s">
        <v>19</v>
      </c>
      <c r="D41" s="10" t="s">
        <v>213</v>
      </c>
      <c r="E41" s="10" t="s">
        <v>214</v>
      </c>
      <c r="F41" s="10" t="s">
        <v>215</v>
      </c>
      <c r="G41" s="10" t="s">
        <v>212</v>
      </c>
    </row>
    <row r="42" spans="1:7" ht="99.75">
      <c r="A42" s="10">
        <v>319</v>
      </c>
      <c r="B42" s="10" t="s">
        <v>35</v>
      </c>
      <c r="C42" s="10" t="s">
        <v>19</v>
      </c>
      <c r="D42" s="10" t="s">
        <v>216</v>
      </c>
      <c r="E42" s="10" t="s">
        <v>217</v>
      </c>
      <c r="F42" s="10" t="s">
        <v>218</v>
      </c>
      <c r="G42" s="10" t="s">
        <v>212</v>
      </c>
    </row>
    <row r="43" spans="1:7" ht="71.25">
      <c r="A43" s="10">
        <v>321</v>
      </c>
      <c r="B43" s="10" t="s">
        <v>35</v>
      </c>
      <c r="C43" s="10" t="s">
        <v>19</v>
      </c>
      <c r="D43" s="10" t="s">
        <v>219</v>
      </c>
      <c r="E43" s="10" t="s">
        <v>220</v>
      </c>
      <c r="F43" s="10" t="s">
        <v>221</v>
      </c>
      <c r="G43" s="10" t="s">
        <v>212</v>
      </c>
    </row>
    <row r="44" spans="1:7" ht="57">
      <c r="A44" s="10">
        <v>339</v>
      </c>
      <c r="B44" s="10" t="s">
        <v>35</v>
      </c>
      <c r="C44" s="10" t="s">
        <v>19</v>
      </c>
      <c r="D44" s="10" t="s">
        <v>222</v>
      </c>
      <c r="E44" s="10" t="s">
        <v>223</v>
      </c>
      <c r="F44" s="10" t="s">
        <v>224</v>
      </c>
      <c r="G44" s="10" t="s">
        <v>212</v>
      </c>
    </row>
    <row r="45" spans="1:7" ht="57">
      <c r="A45" s="10">
        <v>342</v>
      </c>
      <c r="B45" s="10" t="s">
        <v>35</v>
      </c>
      <c r="C45" s="10" t="s">
        <v>20</v>
      </c>
      <c r="D45" s="10" t="s">
        <v>225</v>
      </c>
      <c r="E45" s="10" t="s">
        <v>226</v>
      </c>
      <c r="F45" s="10" t="s">
        <v>227</v>
      </c>
      <c r="G45" s="10" t="s">
        <v>212</v>
      </c>
    </row>
    <row r="46" spans="1:7" ht="57">
      <c r="A46" s="10">
        <v>349</v>
      </c>
      <c r="B46" s="10" t="s">
        <v>35</v>
      </c>
      <c r="C46" s="10" t="s">
        <v>20</v>
      </c>
      <c r="D46" s="10" t="s">
        <v>228</v>
      </c>
      <c r="E46" s="10" t="s">
        <v>229</v>
      </c>
      <c r="F46" s="10" t="s">
        <v>230</v>
      </c>
      <c r="G46" s="10" t="s">
        <v>212</v>
      </c>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sheetData>
  <mergeCells count="2">
    <mergeCell ref="A1:G2"/>
    <mergeCell ref="A3:B3"/>
  </mergeCells>
  <conditionalFormatting sqref="C5:C55">
    <cfRule type="expression" dxfId="65" priority="1">
      <formula>C5="Conforme"</formula>
    </cfRule>
    <cfRule type="expression" dxfId="64" priority="2">
      <formula>C5="No conforme"</formula>
    </cfRule>
    <cfRule type="expression" dxfId="63" priority="3">
      <formula>C5="Observación"</formula>
    </cfRule>
    <cfRule type="expression" dxfId="62" priority="4">
      <formula>C5="Oportunidad de mejora"</formula>
    </cfRule>
    <cfRule type="expression" dxfId="61" priority="5">
      <formula>C5="Fortaleza"</formula>
    </cfRule>
    <cfRule type="expression" dxfId="60" priority="6">
      <formula>C5="Excluido"</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workbookViewId="0">
      <selection sqref="A1:G2"/>
    </sheetView>
  </sheetViews>
  <sheetFormatPr baseColWidth="10" defaultColWidth="9" defaultRowHeight="14.25"/>
  <cols>
    <col min="1" max="1" width="8" customWidth="1"/>
    <col min="2" max="2" width="30" customWidth="1"/>
    <col min="3" max="3" width="42" customWidth="1"/>
    <col min="4" max="4" width="62" customWidth="1"/>
    <col min="5" max="5" width="105" customWidth="1"/>
    <col min="6" max="6" width="52" customWidth="1"/>
  </cols>
  <sheetData>
    <row r="1" spans="1:7">
      <c r="A1" s="136" t="s">
        <v>43</v>
      </c>
      <c r="B1" s="136"/>
      <c r="C1" s="136"/>
      <c r="D1" s="136"/>
      <c r="E1" s="136"/>
      <c r="F1" s="136"/>
      <c r="G1" s="136"/>
    </row>
    <row r="2" spans="1:7">
      <c r="A2" s="136"/>
      <c r="B2" s="136"/>
      <c r="C2" s="136"/>
      <c r="D2" s="136"/>
      <c r="E2" s="136"/>
      <c r="F2" s="136"/>
      <c r="G2" s="136"/>
    </row>
    <row r="3" spans="1:7" ht="15">
      <c r="A3" s="137" t="str">
        <f>HYPERLINK("#'Dashboard'!A1","← VOLVER AL DASHBOARD PRINCIPAL")</f>
        <v>← VOLVER AL DASHBOARD PRINCIPAL</v>
      </c>
      <c r="B3" s="138"/>
    </row>
    <row r="4" spans="1:7" ht="15">
      <c r="A4" s="6" t="s">
        <v>37</v>
      </c>
      <c r="B4" s="8" t="s">
        <v>16</v>
      </c>
      <c r="C4" s="8" t="s">
        <v>39</v>
      </c>
      <c r="D4" s="8" t="s">
        <v>40</v>
      </c>
      <c r="E4" s="8" t="s">
        <v>41</v>
      </c>
      <c r="F4" s="7" t="s">
        <v>42</v>
      </c>
    </row>
    <row r="5" spans="1:7" ht="42.75">
      <c r="A5" s="10">
        <v>20</v>
      </c>
      <c r="B5" s="10" t="s">
        <v>27</v>
      </c>
      <c r="C5" s="10" t="s">
        <v>102</v>
      </c>
      <c r="D5" s="10" t="s">
        <v>103</v>
      </c>
      <c r="E5" s="10" t="s">
        <v>104</v>
      </c>
      <c r="F5" s="10" t="s">
        <v>101</v>
      </c>
    </row>
    <row r="6" spans="1:7" ht="213.75">
      <c r="A6" s="10">
        <v>40</v>
      </c>
      <c r="B6" s="10" t="s">
        <v>27</v>
      </c>
      <c r="C6" s="10" t="s">
        <v>108</v>
      </c>
      <c r="D6" s="10" t="s">
        <v>109</v>
      </c>
      <c r="E6" s="10" t="s">
        <v>110</v>
      </c>
      <c r="F6" s="10" t="s">
        <v>101</v>
      </c>
    </row>
    <row r="7" spans="1:7" ht="114">
      <c r="A7" s="10">
        <v>85</v>
      </c>
      <c r="B7" s="10" t="s">
        <v>29</v>
      </c>
      <c r="C7" s="10" t="s">
        <v>124</v>
      </c>
      <c r="D7" s="10" t="s">
        <v>125</v>
      </c>
      <c r="E7" s="10" t="s">
        <v>126</v>
      </c>
      <c r="F7" s="10" t="s">
        <v>114</v>
      </c>
    </row>
    <row r="8" spans="1:7">
      <c r="A8" s="11"/>
      <c r="B8" s="12"/>
      <c r="C8" s="12"/>
      <c r="D8" s="12"/>
      <c r="E8" s="12"/>
      <c r="F8" s="13"/>
    </row>
  </sheetData>
  <mergeCells count="2">
    <mergeCell ref="A1:G2"/>
    <mergeCell ref="A3:B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
  <sheetViews>
    <sheetView workbookViewId="0">
      <selection sqref="A1:G2"/>
    </sheetView>
  </sheetViews>
  <sheetFormatPr baseColWidth="10" defaultColWidth="9" defaultRowHeight="14.25"/>
  <cols>
    <col min="1" max="1" width="8" customWidth="1"/>
    <col min="2" max="2" width="30" customWidth="1"/>
    <col min="3" max="3" width="42" customWidth="1"/>
    <col min="4" max="4" width="62" customWidth="1"/>
    <col min="5" max="5" width="105" customWidth="1"/>
    <col min="6" max="6" width="52" customWidth="1"/>
  </cols>
  <sheetData>
    <row r="1" spans="1:7">
      <c r="A1" s="136" t="s">
        <v>44</v>
      </c>
      <c r="B1" s="136"/>
      <c r="C1" s="136"/>
      <c r="D1" s="136"/>
      <c r="E1" s="136"/>
      <c r="F1" s="136"/>
      <c r="G1" s="136"/>
    </row>
    <row r="2" spans="1:7">
      <c r="A2" s="136"/>
      <c r="B2" s="136"/>
      <c r="C2" s="136"/>
      <c r="D2" s="136"/>
      <c r="E2" s="136"/>
      <c r="F2" s="136"/>
      <c r="G2" s="136"/>
    </row>
    <row r="3" spans="1:7" ht="15">
      <c r="A3" s="137" t="str">
        <f>HYPERLINK("#'Dashboard'!A1","← VOLVER AL DASHBOARD PRINCIPAL")</f>
        <v>← VOLVER AL DASHBOARD PRINCIPAL</v>
      </c>
      <c r="B3" s="138"/>
    </row>
    <row r="4" spans="1:7" ht="15">
      <c r="A4" s="6" t="s">
        <v>37</v>
      </c>
      <c r="B4" s="8" t="s">
        <v>16</v>
      </c>
      <c r="C4" s="8" t="s">
        <v>39</v>
      </c>
      <c r="D4" s="8" t="s">
        <v>40</v>
      </c>
      <c r="E4" s="8" t="s">
        <v>41</v>
      </c>
      <c r="F4" s="7" t="s">
        <v>42</v>
      </c>
    </row>
    <row r="5" spans="1:7" ht="28.5">
      <c r="A5" s="10">
        <v>12</v>
      </c>
      <c r="B5" s="10" t="s">
        <v>27</v>
      </c>
      <c r="C5" s="10" t="s">
        <v>231</v>
      </c>
      <c r="D5" s="10" t="s">
        <v>232</v>
      </c>
      <c r="E5" s="10" t="s">
        <v>233</v>
      </c>
      <c r="F5" s="10" t="s">
        <v>101</v>
      </c>
    </row>
    <row r="6" spans="1:7" ht="42.75">
      <c r="A6" s="10">
        <v>18</v>
      </c>
      <c r="B6" s="10" t="s">
        <v>27</v>
      </c>
      <c r="C6" s="10" t="s">
        <v>234</v>
      </c>
      <c r="D6" s="10" t="s">
        <v>235</v>
      </c>
      <c r="E6" s="10" t="s">
        <v>236</v>
      </c>
      <c r="F6" s="10" t="s">
        <v>101</v>
      </c>
    </row>
    <row r="7" spans="1:7" ht="71.25">
      <c r="A7" s="10">
        <v>41</v>
      </c>
      <c r="B7" s="10" t="s">
        <v>27</v>
      </c>
      <c r="C7" s="10" t="s">
        <v>237</v>
      </c>
      <c r="D7" s="10" t="s">
        <v>238</v>
      </c>
      <c r="E7" s="10" t="s">
        <v>239</v>
      </c>
      <c r="F7" s="10" t="s">
        <v>101</v>
      </c>
    </row>
    <row r="8" spans="1:7" ht="42.75">
      <c r="A8" s="10">
        <v>46</v>
      </c>
      <c r="B8" s="10" t="s">
        <v>27</v>
      </c>
      <c r="C8" s="10" t="s">
        <v>240</v>
      </c>
      <c r="D8" s="10" t="s">
        <v>241</v>
      </c>
      <c r="E8" s="10" t="s">
        <v>242</v>
      </c>
      <c r="F8" s="10" t="s">
        <v>101</v>
      </c>
    </row>
    <row r="9" spans="1:7" ht="42.75">
      <c r="A9" s="10">
        <v>49</v>
      </c>
      <c r="B9" s="10" t="s">
        <v>28</v>
      </c>
      <c r="C9" s="10" t="s">
        <v>243</v>
      </c>
      <c r="D9" s="10" t="s">
        <v>244</v>
      </c>
      <c r="E9" s="10" t="s">
        <v>245</v>
      </c>
      <c r="F9" s="10" t="s">
        <v>114</v>
      </c>
    </row>
    <row r="10" spans="1:7" ht="42.75">
      <c r="A10" s="10">
        <v>53</v>
      </c>
      <c r="B10" s="10" t="s">
        <v>28</v>
      </c>
      <c r="C10" s="10" t="s">
        <v>115</v>
      </c>
      <c r="D10" s="10" t="s">
        <v>246</v>
      </c>
      <c r="E10" s="10" t="s">
        <v>247</v>
      </c>
      <c r="F10" s="10" t="s">
        <v>114</v>
      </c>
    </row>
    <row r="11" spans="1:7" ht="28.5">
      <c r="A11" s="10">
        <v>62</v>
      </c>
      <c r="B11" s="10" t="s">
        <v>28</v>
      </c>
      <c r="C11" s="10" t="s">
        <v>140</v>
      </c>
      <c r="D11" s="10" t="s">
        <v>248</v>
      </c>
      <c r="E11" s="10" t="s">
        <v>249</v>
      </c>
      <c r="F11" s="10" t="s">
        <v>114</v>
      </c>
    </row>
    <row r="12" spans="1:7" ht="42.75">
      <c r="A12" s="10">
        <v>71</v>
      </c>
      <c r="B12" s="10" t="s">
        <v>29</v>
      </c>
      <c r="C12" s="10" t="s">
        <v>250</v>
      </c>
      <c r="D12" s="10" t="s">
        <v>251</v>
      </c>
      <c r="E12" s="10" t="s">
        <v>252</v>
      </c>
      <c r="F12" s="10" t="s">
        <v>114</v>
      </c>
    </row>
    <row r="13" spans="1:7" ht="42.75">
      <c r="A13" s="10">
        <v>81</v>
      </c>
      <c r="B13" s="10" t="s">
        <v>29</v>
      </c>
      <c r="C13" s="10" t="s">
        <v>253</v>
      </c>
      <c r="D13" s="10" t="s">
        <v>254</v>
      </c>
      <c r="E13" s="10" t="s">
        <v>255</v>
      </c>
      <c r="F13" s="10" t="s">
        <v>114</v>
      </c>
    </row>
    <row r="14" spans="1:7" ht="28.5">
      <c r="A14" s="10">
        <v>88</v>
      </c>
      <c r="B14" s="10" t="s">
        <v>29</v>
      </c>
      <c r="C14" s="10" t="s">
        <v>256</v>
      </c>
      <c r="D14" s="10" t="s">
        <v>257</v>
      </c>
      <c r="E14" s="10" t="s">
        <v>258</v>
      </c>
      <c r="F14" s="10" t="s">
        <v>114</v>
      </c>
    </row>
    <row r="15" spans="1:7" ht="57">
      <c r="A15" s="10">
        <v>146</v>
      </c>
      <c r="B15" s="10" t="s">
        <v>31</v>
      </c>
      <c r="C15" s="10" t="s">
        <v>259</v>
      </c>
      <c r="D15" s="10" t="s">
        <v>260</v>
      </c>
      <c r="E15" s="10" t="s">
        <v>261</v>
      </c>
      <c r="F15" s="10" t="s">
        <v>149</v>
      </c>
    </row>
    <row r="16" spans="1:7" ht="57">
      <c r="A16" s="10">
        <v>156</v>
      </c>
      <c r="B16" s="10" t="s">
        <v>31</v>
      </c>
      <c r="C16" s="10" t="s">
        <v>262</v>
      </c>
      <c r="D16" s="10" t="s">
        <v>263</v>
      </c>
      <c r="E16" s="10" t="s">
        <v>264</v>
      </c>
      <c r="F16" s="10" t="s">
        <v>149</v>
      </c>
    </row>
    <row r="17" spans="1:6" ht="57">
      <c r="A17" s="10">
        <v>163</v>
      </c>
      <c r="B17" s="10" t="s">
        <v>31</v>
      </c>
      <c r="C17" s="10" t="s">
        <v>265</v>
      </c>
      <c r="D17" s="10" t="s">
        <v>266</v>
      </c>
      <c r="E17" s="10" t="s">
        <v>267</v>
      </c>
      <c r="F17" s="10" t="s">
        <v>149</v>
      </c>
    </row>
    <row r="18" spans="1:6" ht="57">
      <c r="A18" s="10">
        <v>173</v>
      </c>
      <c r="B18" s="10" t="s">
        <v>31</v>
      </c>
      <c r="C18" s="10" t="s">
        <v>268</v>
      </c>
      <c r="D18" s="10" t="s">
        <v>269</v>
      </c>
      <c r="E18" s="10" t="s">
        <v>270</v>
      </c>
      <c r="F18" s="10" t="s">
        <v>149</v>
      </c>
    </row>
    <row r="19" spans="1:6" ht="71.25">
      <c r="A19" s="10">
        <v>183</v>
      </c>
      <c r="B19" s="10" t="s">
        <v>31</v>
      </c>
      <c r="C19" s="10" t="s">
        <v>271</v>
      </c>
      <c r="D19" s="10" t="s">
        <v>272</v>
      </c>
      <c r="E19" s="10" t="s">
        <v>273</v>
      </c>
      <c r="F19" s="10" t="s">
        <v>149</v>
      </c>
    </row>
    <row r="20" spans="1:6" ht="57">
      <c r="A20" s="10">
        <v>222</v>
      </c>
      <c r="B20" s="10" t="s">
        <v>32</v>
      </c>
      <c r="C20" s="10" t="s">
        <v>274</v>
      </c>
      <c r="D20" s="10" t="s">
        <v>275</v>
      </c>
      <c r="E20" s="10" t="s">
        <v>276</v>
      </c>
      <c r="F20" s="10" t="s">
        <v>277</v>
      </c>
    </row>
    <row r="21" spans="1:6" ht="57">
      <c r="A21" s="10">
        <v>242</v>
      </c>
      <c r="B21" s="10" t="s">
        <v>33</v>
      </c>
      <c r="C21" s="10" t="s">
        <v>178</v>
      </c>
      <c r="D21" s="10" t="s">
        <v>278</v>
      </c>
      <c r="E21" s="10" t="s">
        <v>279</v>
      </c>
      <c r="F21" s="10" t="s">
        <v>177</v>
      </c>
    </row>
    <row r="22" spans="1:6" ht="42.75">
      <c r="A22" s="10">
        <v>260</v>
      </c>
      <c r="B22" s="10" t="s">
        <v>33</v>
      </c>
      <c r="C22" s="10" t="s">
        <v>280</v>
      </c>
      <c r="D22" s="10" t="s">
        <v>281</v>
      </c>
      <c r="E22" s="10" t="s">
        <v>282</v>
      </c>
      <c r="F22" s="10" t="s">
        <v>177</v>
      </c>
    </row>
    <row r="23" spans="1:6" ht="57">
      <c r="A23" s="10">
        <v>266</v>
      </c>
      <c r="B23" s="10" t="s">
        <v>33</v>
      </c>
      <c r="C23" s="10" t="s">
        <v>283</v>
      </c>
      <c r="D23" s="10" t="s">
        <v>284</v>
      </c>
      <c r="E23" s="10" t="s">
        <v>285</v>
      </c>
      <c r="F23" s="10" t="s">
        <v>177</v>
      </c>
    </row>
    <row r="24" spans="1:6" ht="85.5">
      <c r="A24" s="10">
        <v>274</v>
      </c>
      <c r="B24" s="10" t="s">
        <v>34</v>
      </c>
      <c r="C24" s="10" t="s">
        <v>286</v>
      </c>
      <c r="D24" s="10" t="s">
        <v>287</v>
      </c>
      <c r="E24" s="10" t="s">
        <v>288</v>
      </c>
      <c r="F24" s="10" t="s">
        <v>187</v>
      </c>
    </row>
    <row r="25" spans="1:6" ht="42.75">
      <c r="A25" s="10">
        <v>280</v>
      </c>
      <c r="B25" s="10" t="s">
        <v>34</v>
      </c>
      <c r="C25" s="10" t="s">
        <v>289</v>
      </c>
      <c r="D25" s="10" t="s">
        <v>290</v>
      </c>
      <c r="E25" s="10" t="s">
        <v>291</v>
      </c>
      <c r="F25" s="10" t="s">
        <v>187</v>
      </c>
    </row>
    <row r="26" spans="1:6" ht="57">
      <c r="A26" s="10">
        <v>309</v>
      </c>
      <c r="B26" s="10" t="s">
        <v>34</v>
      </c>
      <c r="C26" s="10" t="s">
        <v>292</v>
      </c>
      <c r="D26" s="10" t="s">
        <v>293</v>
      </c>
      <c r="E26" s="10" t="s">
        <v>294</v>
      </c>
      <c r="F26" s="10" t="s">
        <v>187</v>
      </c>
    </row>
    <row r="27" spans="1:6" ht="57">
      <c r="A27" s="10">
        <v>312</v>
      </c>
      <c r="B27" s="10" t="s">
        <v>35</v>
      </c>
      <c r="C27" s="10" t="s">
        <v>295</v>
      </c>
      <c r="D27" s="10" t="s">
        <v>296</v>
      </c>
      <c r="E27" s="10" t="s">
        <v>297</v>
      </c>
      <c r="F27" s="10" t="s">
        <v>212</v>
      </c>
    </row>
    <row r="28" spans="1:6" ht="57">
      <c r="A28" s="10">
        <v>323</v>
      </c>
      <c r="B28" s="10" t="s">
        <v>35</v>
      </c>
      <c r="C28" s="10" t="s">
        <v>298</v>
      </c>
      <c r="D28" s="10" t="s">
        <v>299</v>
      </c>
      <c r="E28" s="10" t="s">
        <v>300</v>
      </c>
      <c r="F28" s="10" t="s">
        <v>212</v>
      </c>
    </row>
    <row r="29" spans="1:6" ht="42.75">
      <c r="A29" s="10">
        <v>327</v>
      </c>
      <c r="B29" s="10" t="s">
        <v>35</v>
      </c>
      <c r="C29" s="10" t="s">
        <v>301</v>
      </c>
      <c r="D29" s="10" t="s">
        <v>302</v>
      </c>
      <c r="E29" s="10" t="s">
        <v>303</v>
      </c>
      <c r="F29" s="10" t="s">
        <v>212</v>
      </c>
    </row>
    <row r="30" spans="1:6" ht="57">
      <c r="A30" s="10">
        <v>328</v>
      </c>
      <c r="B30" s="10" t="s">
        <v>35</v>
      </c>
      <c r="C30" s="10" t="s">
        <v>304</v>
      </c>
      <c r="D30" s="10" t="s">
        <v>305</v>
      </c>
      <c r="E30" s="10" t="s">
        <v>306</v>
      </c>
      <c r="F30" s="10" t="s">
        <v>212</v>
      </c>
    </row>
    <row r="31" spans="1:6" ht="42.75">
      <c r="A31" s="10">
        <v>335</v>
      </c>
      <c r="B31" s="10" t="s">
        <v>35</v>
      </c>
      <c r="C31" s="10" t="s">
        <v>307</v>
      </c>
      <c r="D31" s="10" t="s">
        <v>308</v>
      </c>
      <c r="E31" s="10" t="s">
        <v>309</v>
      </c>
      <c r="F31" s="10" t="s">
        <v>212</v>
      </c>
    </row>
    <row r="32" spans="1:6" ht="57">
      <c r="A32" s="10">
        <v>336</v>
      </c>
      <c r="B32" s="10" t="s">
        <v>35</v>
      </c>
      <c r="C32" s="10" t="s">
        <v>310</v>
      </c>
      <c r="D32" s="10" t="s">
        <v>311</v>
      </c>
      <c r="E32" s="10" t="s">
        <v>312</v>
      </c>
      <c r="F32" s="10" t="s">
        <v>212</v>
      </c>
    </row>
    <row r="33" spans="1:6" ht="42.75">
      <c r="A33" s="10">
        <v>340</v>
      </c>
      <c r="B33" s="10" t="s">
        <v>35</v>
      </c>
      <c r="C33" s="10" t="s">
        <v>313</v>
      </c>
      <c r="D33" s="10" t="s">
        <v>314</v>
      </c>
      <c r="E33" s="10" t="s">
        <v>315</v>
      </c>
      <c r="F33" s="10" t="s">
        <v>212</v>
      </c>
    </row>
    <row r="34" spans="1:6" ht="57">
      <c r="A34" s="10">
        <v>341</v>
      </c>
      <c r="B34" s="10" t="s">
        <v>35</v>
      </c>
      <c r="C34" s="10" t="s">
        <v>316</v>
      </c>
      <c r="D34" s="10" t="s">
        <v>317</v>
      </c>
      <c r="E34" s="10" t="s">
        <v>318</v>
      </c>
      <c r="F34" s="10" t="s">
        <v>212</v>
      </c>
    </row>
  </sheetData>
  <mergeCells count="2">
    <mergeCell ref="A1:G2"/>
    <mergeCell ref="A3:B3"/>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5"/>
  <sheetViews>
    <sheetView workbookViewId="0">
      <selection sqref="A1:J2"/>
    </sheetView>
  </sheetViews>
  <sheetFormatPr baseColWidth="10" defaultColWidth="9" defaultRowHeight="14.25"/>
  <cols>
    <col min="1" max="1" width="8" customWidth="1"/>
    <col min="2" max="2" width="31" customWidth="1"/>
    <col min="3" max="3" width="42" customWidth="1"/>
    <col min="4" max="4" width="55" customWidth="1"/>
    <col min="5" max="5" width="60" customWidth="1"/>
    <col min="6" max="6" width="100" customWidth="1"/>
    <col min="7" max="7" width="24" customWidth="1"/>
    <col min="8" max="8" width="52" customWidth="1"/>
    <col min="9" max="9" width="28" customWidth="1"/>
    <col min="10" max="10" width="12" customWidth="1"/>
  </cols>
  <sheetData>
    <row r="1" spans="1:10">
      <c r="A1" s="136" t="s">
        <v>45</v>
      </c>
      <c r="B1" s="136"/>
      <c r="C1" s="136"/>
      <c r="D1" s="136"/>
      <c r="E1" s="136"/>
      <c r="F1" s="136"/>
      <c r="G1" s="136"/>
      <c r="H1" s="136"/>
      <c r="I1" s="136"/>
      <c r="J1" s="136"/>
    </row>
    <row r="2" spans="1:10">
      <c r="A2" s="136"/>
      <c r="B2" s="136"/>
      <c r="C2" s="136"/>
      <c r="D2" s="136"/>
      <c r="E2" s="136"/>
      <c r="F2" s="136"/>
      <c r="G2" s="136"/>
      <c r="H2" s="136"/>
      <c r="I2" s="136"/>
      <c r="J2" s="136"/>
    </row>
    <row r="3" spans="1:10" ht="15">
      <c r="A3" s="137" t="str">
        <f>HYPERLINK("#'Dashboard'!A1","← VOLVER AL DASHBOARD PRINCIPAL")</f>
        <v>← VOLVER AL DASHBOARD PRINCIPAL</v>
      </c>
      <c r="B3" s="138"/>
    </row>
    <row r="4" spans="1:10" ht="44.1" customHeight="1">
      <c r="A4" s="6" t="s">
        <v>37</v>
      </c>
      <c r="B4" s="8" t="s">
        <v>16</v>
      </c>
      <c r="C4" s="8" t="s">
        <v>39</v>
      </c>
      <c r="D4" s="8" t="s">
        <v>46</v>
      </c>
      <c r="E4" s="8" t="s">
        <v>40</v>
      </c>
      <c r="F4" s="8" t="s">
        <v>41</v>
      </c>
      <c r="G4" s="8" t="s">
        <v>38</v>
      </c>
      <c r="H4" s="8" t="s">
        <v>42</v>
      </c>
      <c r="I4" s="8" t="s">
        <v>47</v>
      </c>
      <c r="J4" s="7" t="s">
        <v>48</v>
      </c>
    </row>
    <row r="5" spans="1:10" ht="42.75">
      <c r="A5" s="10">
        <v>1</v>
      </c>
      <c r="B5" s="10" t="s">
        <v>27</v>
      </c>
      <c r="C5" s="10" t="s">
        <v>319</v>
      </c>
      <c r="D5" s="10" t="s">
        <v>320</v>
      </c>
      <c r="E5" s="10" t="s">
        <v>321</v>
      </c>
      <c r="F5" s="10" t="s">
        <v>322</v>
      </c>
      <c r="G5" s="10" t="s">
        <v>17</v>
      </c>
      <c r="H5" s="10" t="s">
        <v>101</v>
      </c>
      <c r="I5" s="10" t="s">
        <v>27</v>
      </c>
      <c r="J5" s="10">
        <v>9</v>
      </c>
    </row>
    <row r="6" spans="1:10" ht="42.75">
      <c r="A6" s="10">
        <v>2</v>
      </c>
      <c r="B6" s="10" t="s">
        <v>27</v>
      </c>
      <c r="C6" s="10" t="s">
        <v>323</v>
      </c>
      <c r="D6" s="10" t="s">
        <v>324</v>
      </c>
      <c r="E6" s="10" t="s">
        <v>325</v>
      </c>
      <c r="F6" s="10" t="s">
        <v>326</v>
      </c>
      <c r="G6" s="10" t="s">
        <v>17</v>
      </c>
      <c r="H6" s="10" t="s">
        <v>101</v>
      </c>
      <c r="I6" s="10" t="s">
        <v>27</v>
      </c>
      <c r="J6" s="10">
        <v>10</v>
      </c>
    </row>
    <row r="7" spans="1:10" ht="42.75">
      <c r="A7" s="10">
        <v>3</v>
      </c>
      <c r="B7" s="10" t="s">
        <v>27</v>
      </c>
      <c r="C7" s="10" t="s">
        <v>327</v>
      </c>
      <c r="D7" s="10" t="s">
        <v>328</v>
      </c>
      <c r="E7" s="10" t="s">
        <v>329</v>
      </c>
      <c r="F7" s="10" t="s">
        <v>330</v>
      </c>
      <c r="G7" s="10" t="s">
        <v>17</v>
      </c>
      <c r="H7" s="10" t="s">
        <v>101</v>
      </c>
      <c r="I7" s="10" t="s">
        <v>27</v>
      </c>
      <c r="J7" s="10">
        <v>11</v>
      </c>
    </row>
    <row r="8" spans="1:10" ht="42.75">
      <c r="A8" s="10">
        <v>4</v>
      </c>
      <c r="B8" s="10" t="s">
        <v>27</v>
      </c>
      <c r="C8" s="10" t="s">
        <v>331</v>
      </c>
      <c r="D8" s="10" t="s">
        <v>332</v>
      </c>
      <c r="E8" s="10" t="s">
        <v>333</v>
      </c>
      <c r="F8" s="10" t="s">
        <v>334</v>
      </c>
      <c r="G8" s="10" t="s">
        <v>17</v>
      </c>
      <c r="H8" s="10" t="s">
        <v>101</v>
      </c>
      <c r="I8" s="10" t="s">
        <v>27</v>
      </c>
      <c r="J8" s="10">
        <v>12</v>
      </c>
    </row>
    <row r="9" spans="1:10" ht="42.75">
      <c r="A9" s="10">
        <v>5</v>
      </c>
      <c r="B9" s="10" t="s">
        <v>27</v>
      </c>
      <c r="C9" s="10" t="s">
        <v>335</v>
      </c>
      <c r="D9" s="10" t="s">
        <v>336</v>
      </c>
      <c r="E9" s="10" t="s">
        <v>337</v>
      </c>
      <c r="F9" s="10" t="s">
        <v>338</v>
      </c>
      <c r="G9" s="10" t="s">
        <v>17</v>
      </c>
      <c r="H9" s="10" t="s">
        <v>101</v>
      </c>
      <c r="I9" s="10" t="s">
        <v>27</v>
      </c>
      <c r="J9" s="10">
        <v>13</v>
      </c>
    </row>
    <row r="10" spans="1:10" ht="42.75">
      <c r="A10" s="10">
        <v>6</v>
      </c>
      <c r="B10" s="10" t="s">
        <v>27</v>
      </c>
      <c r="C10" s="10" t="s">
        <v>339</v>
      </c>
      <c r="D10" s="10" t="s">
        <v>340</v>
      </c>
      <c r="E10" s="10" t="s">
        <v>341</v>
      </c>
      <c r="F10" s="10" t="s">
        <v>342</v>
      </c>
      <c r="G10" s="10" t="s">
        <v>17</v>
      </c>
      <c r="H10" s="10" t="s">
        <v>101</v>
      </c>
      <c r="I10" s="10" t="s">
        <v>27</v>
      </c>
      <c r="J10" s="10">
        <v>14</v>
      </c>
    </row>
    <row r="11" spans="1:10" ht="42.75">
      <c r="A11" s="10">
        <v>7</v>
      </c>
      <c r="B11" s="10" t="s">
        <v>27</v>
      </c>
      <c r="C11" s="10" t="s">
        <v>343</v>
      </c>
      <c r="D11" s="10" t="s">
        <v>344</v>
      </c>
      <c r="E11" s="10" t="s">
        <v>345</v>
      </c>
      <c r="F11" s="10" t="s">
        <v>346</v>
      </c>
      <c r="G11" s="10" t="s">
        <v>17</v>
      </c>
      <c r="H11" s="10" t="s">
        <v>101</v>
      </c>
      <c r="I11" s="10" t="s">
        <v>27</v>
      </c>
      <c r="J11" s="10">
        <v>15</v>
      </c>
    </row>
    <row r="12" spans="1:10" ht="28.5">
      <c r="A12" s="10">
        <v>8</v>
      </c>
      <c r="B12" s="10" t="s">
        <v>27</v>
      </c>
      <c r="C12" s="10" t="s">
        <v>343</v>
      </c>
      <c r="D12" s="10" t="s">
        <v>347</v>
      </c>
      <c r="E12" s="10" t="s">
        <v>348</v>
      </c>
      <c r="F12" s="10" t="s">
        <v>349</v>
      </c>
      <c r="G12" s="10" t="s">
        <v>17</v>
      </c>
      <c r="H12" s="10" t="s">
        <v>101</v>
      </c>
      <c r="I12" s="10" t="s">
        <v>27</v>
      </c>
      <c r="J12" s="10">
        <v>16</v>
      </c>
    </row>
    <row r="13" spans="1:10" ht="42.75">
      <c r="A13" s="10">
        <v>9</v>
      </c>
      <c r="B13" s="10" t="s">
        <v>27</v>
      </c>
      <c r="C13" s="10" t="s">
        <v>350</v>
      </c>
      <c r="D13" s="10" t="s">
        <v>351</v>
      </c>
      <c r="E13" s="10" t="s">
        <v>352</v>
      </c>
      <c r="F13" s="10" t="s">
        <v>353</v>
      </c>
      <c r="G13" s="10" t="s">
        <v>17</v>
      </c>
      <c r="H13" s="10" t="s">
        <v>101</v>
      </c>
      <c r="I13" s="10" t="s">
        <v>27</v>
      </c>
      <c r="J13" s="10">
        <v>17</v>
      </c>
    </row>
    <row r="14" spans="1:10" ht="42.75">
      <c r="A14" s="10">
        <v>10</v>
      </c>
      <c r="B14" s="10" t="s">
        <v>27</v>
      </c>
      <c r="C14" s="10" t="s">
        <v>354</v>
      </c>
      <c r="D14" s="10" t="s">
        <v>355</v>
      </c>
      <c r="E14" s="10" t="s">
        <v>356</v>
      </c>
      <c r="F14" s="10" t="s">
        <v>357</v>
      </c>
      <c r="G14" s="10" t="s">
        <v>17</v>
      </c>
      <c r="H14" s="10" t="s">
        <v>101</v>
      </c>
      <c r="I14" s="10" t="s">
        <v>27</v>
      </c>
      <c r="J14" s="10">
        <v>18</v>
      </c>
    </row>
    <row r="15" spans="1:10" ht="42.75">
      <c r="A15" s="10">
        <v>11</v>
      </c>
      <c r="B15" s="10" t="s">
        <v>27</v>
      </c>
      <c r="C15" s="10" t="s">
        <v>354</v>
      </c>
      <c r="D15" s="10" t="s">
        <v>358</v>
      </c>
      <c r="E15" s="10" t="s">
        <v>359</v>
      </c>
      <c r="F15" s="10" t="s">
        <v>360</v>
      </c>
      <c r="G15" s="10" t="s">
        <v>17</v>
      </c>
      <c r="H15" s="10" t="s">
        <v>101</v>
      </c>
      <c r="I15" s="10" t="s">
        <v>27</v>
      </c>
      <c r="J15" s="10">
        <v>19</v>
      </c>
    </row>
    <row r="16" spans="1:10" ht="57">
      <c r="A16" s="10">
        <v>12</v>
      </c>
      <c r="B16" s="10" t="s">
        <v>27</v>
      </c>
      <c r="C16" s="10" t="s">
        <v>231</v>
      </c>
      <c r="D16" s="10" t="s">
        <v>361</v>
      </c>
      <c r="E16" s="10" t="s">
        <v>232</v>
      </c>
      <c r="F16" s="10" t="s">
        <v>233</v>
      </c>
      <c r="G16" s="10" t="s">
        <v>21</v>
      </c>
      <c r="H16" s="10" t="s">
        <v>101</v>
      </c>
      <c r="I16" s="10" t="s">
        <v>27</v>
      </c>
      <c r="J16" s="10">
        <v>20</v>
      </c>
    </row>
    <row r="17" spans="1:10" ht="42.75">
      <c r="A17" s="10">
        <v>13</v>
      </c>
      <c r="B17" s="10" t="s">
        <v>27</v>
      </c>
      <c r="C17" s="10" t="s">
        <v>362</v>
      </c>
      <c r="D17" s="10" t="s">
        <v>363</v>
      </c>
      <c r="E17" s="10" t="s">
        <v>364</v>
      </c>
      <c r="F17" s="10" t="s">
        <v>365</v>
      </c>
      <c r="G17" s="10" t="s">
        <v>17</v>
      </c>
      <c r="H17" s="10" t="s">
        <v>101</v>
      </c>
      <c r="I17" s="10" t="s">
        <v>27</v>
      </c>
      <c r="J17" s="10">
        <v>21</v>
      </c>
    </row>
    <row r="18" spans="1:10" ht="42.75">
      <c r="A18" s="10">
        <v>14</v>
      </c>
      <c r="B18" s="10" t="s">
        <v>27</v>
      </c>
      <c r="C18" s="10" t="s">
        <v>366</v>
      </c>
      <c r="D18" s="10" t="s">
        <v>367</v>
      </c>
      <c r="E18" s="10" t="s">
        <v>368</v>
      </c>
      <c r="F18" s="10" t="s">
        <v>369</v>
      </c>
      <c r="G18" s="10" t="s">
        <v>17</v>
      </c>
      <c r="H18" s="10" t="s">
        <v>101</v>
      </c>
      <c r="I18" s="10" t="s">
        <v>27</v>
      </c>
      <c r="J18" s="10">
        <v>22</v>
      </c>
    </row>
    <row r="19" spans="1:10" ht="42.75">
      <c r="A19" s="10">
        <v>15</v>
      </c>
      <c r="B19" s="10" t="s">
        <v>27</v>
      </c>
      <c r="C19" s="10" t="s">
        <v>234</v>
      </c>
      <c r="D19" s="10" t="s">
        <v>370</v>
      </c>
      <c r="E19" s="10" t="s">
        <v>371</v>
      </c>
      <c r="F19" s="10" t="s">
        <v>372</v>
      </c>
      <c r="G19" s="10" t="s">
        <v>17</v>
      </c>
      <c r="H19" s="10" t="s">
        <v>101</v>
      </c>
      <c r="I19" s="10" t="s">
        <v>27</v>
      </c>
      <c r="J19" s="10">
        <v>23</v>
      </c>
    </row>
    <row r="20" spans="1:10" ht="42.75">
      <c r="A20" s="10">
        <v>16</v>
      </c>
      <c r="B20" s="10" t="s">
        <v>27</v>
      </c>
      <c r="C20" s="10" t="s">
        <v>373</v>
      </c>
      <c r="D20" s="10" t="s">
        <v>374</v>
      </c>
      <c r="E20" s="10" t="s">
        <v>375</v>
      </c>
      <c r="F20" s="10" t="s">
        <v>376</v>
      </c>
      <c r="G20" s="10" t="s">
        <v>17</v>
      </c>
      <c r="H20" s="10" t="s">
        <v>101</v>
      </c>
      <c r="I20" s="10" t="s">
        <v>27</v>
      </c>
      <c r="J20" s="10">
        <v>24</v>
      </c>
    </row>
    <row r="21" spans="1:10" ht="114">
      <c r="A21" s="10">
        <v>17</v>
      </c>
      <c r="B21" s="10" t="s">
        <v>27</v>
      </c>
      <c r="C21" s="10" t="s">
        <v>98</v>
      </c>
      <c r="D21" s="10" t="s">
        <v>377</v>
      </c>
      <c r="E21" s="10" t="s">
        <v>99</v>
      </c>
      <c r="F21" s="10" t="s">
        <v>100</v>
      </c>
      <c r="G21" s="10" t="s">
        <v>19</v>
      </c>
      <c r="H21" s="10" t="s">
        <v>101</v>
      </c>
      <c r="I21" s="10" t="s">
        <v>27</v>
      </c>
      <c r="J21" s="10">
        <v>25</v>
      </c>
    </row>
    <row r="22" spans="1:10" ht="42.75">
      <c r="A22" s="10">
        <v>18</v>
      </c>
      <c r="B22" s="10" t="s">
        <v>27</v>
      </c>
      <c r="C22" s="10" t="s">
        <v>234</v>
      </c>
      <c r="D22" s="10" t="s">
        <v>378</v>
      </c>
      <c r="E22" s="10" t="s">
        <v>235</v>
      </c>
      <c r="F22" s="10" t="s">
        <v>236</v>
      </c>
      <c r="G22" s="10" t="s">
        <v>21</v>
      </c>
      <c r="H22" s="10" t="s">
        <v>101</v>
      </c>
      <c r="I22" s="10" t="s">
        <v>27</v>
      </c>
      <c r="J22" s="10">
        <v>26</v>
      </c>
    </row>
    <row r="23" spans="1:10" ht="99.75">
      <c r="A23" s="10">
        <v>19</v>
      </c>
      <c r="B23" s="10" t="s">
        <v>27</v>
      </c>
      <c r="C23" s="10" t="s">
        <v>379</v>
      </c>
      <c r="D23" s="10" t="s">
        <v>380</v>
      </c>
      <c r="E23" s="10" t="s">
        <v>381</v>
      </c>
      <c r="F23" s="10" t="s">
        <v>382</v>
      </c>
      <c r="G23" s="10" t="s">
        <v>17</v>
      </c>
      <c r="H23" s="10" t="s">
        <v>101</v>
      </c>
      <c r="I23" s="10" t="s">
        <v>27</v>
      </c>
      <c r="J23" s="10">
        <v>27</v>
      </c>
    </row>
    <row r="24" spans="1:10" ht="114">
      <c r="A24" s="10">
        <v>20</v>
      </c>
      <c r="B24" s="10" t="s">
        <v>27</v>
      </c>
      <c r="C24" s="10" t="s">
        <v>102</v>
      </c>
      <c r="D24" s="10" t="s">
        <v>383</v>
      </c>
      <c r="E24" s="10" t="s">
        <v>103</v>
      </c>
      <c r="F24" s="10" t="s">
        <v>104</v>
      </c>
      <c r="G24" s="10" t="s">
        <v>18</v>
      </c>
      <c r="H24" s="10" t="s">
        <v>101</v>
      </c>
      <c r="I24" s="10" t="s">
        <v>27</v>
      </c>
      <c r="J24" s="10">
        <v>28</v>
      </c>
    </row>
    <row r="25" spans="1:10" ht="185.25">
      <c r="A25" s="10">
        <v>21</v>
      </c>
      <c r="B25" s="10" t="s">
        <v>27</v>
      </c>
      <c r="C25" s="10" t="s">
        <v>105</v>
      </c>
      <c r="D25" s="10" t="s">
        <v>384</v>
      </c>
      <c r="E25" s="10" t="s">
        <v>106</v>
      </c>
      <c r="F25" s="10" t="s">
        <v>107</v>
      </c>
      <c r="G25" s="10" t="s">
        <v>19</v>
      </c>
      <c r="H25" s="10" t="s">
        <v>101</v>
      </c>
      <c r="I25" s="10" t="s">
        <v>27</v>
      </c>
      <c r="J25" s="10">
        <v>29</v>
      </c>
    </row>
    <row r="26" spans="1:10" ht="71.25">
      <c r="A26" s="10">
        <v>22</v>
      </c>
      <c r="B26" s="10" t="s">
        <v>27</v>
      </c>
      <c r="C26" s="10" t="s">
        <v>385</v>
      </c>
      <c r="D26" s="10" t="s">
        <v>386</v>
      </c>
      <c r="E26" s="10" t="s">
        <v>387</v>
      </c>
      <c r="F26" s="10" t="s">
        <v>388</v>
      </c>
      <c r="G26" s="10" t="s">
        <v>17</v>
      </c>
      <c r="H26" s="10" t="s">
        <v>101</v>
      </c>
      <c r="I26" s="10" t="s">
        <v>27</v>
      </c>
      <c r="J26" s="10">
        <v>30</v>
      </c>
    </row>
    <row r="27" spans="1:10" ht="71.25">
      <c r="A27" s="10">
        <v>23</v>
      </c>
      <c r="B27" s="10" t="s">
        <v>27</v>
      </c>
      <c r="C27" s="10" t="s">
        <v>389</v>
      </c>
      <c r="D27" s="10" t="s">
        <v>390</v>
      </c>
      <c r="E27" s="10" t="s">
        <v>391</v>
      </c>
      <c r="F27" s="10" t="s">
        <v>392</v>
      </c>
      <c r="G27" s="10" t="s">
        <v>17</v>
      </c>
      <c r="H27" s="10" t="s">
        <v>101</v>
      </c>
      <c r="I27" s="10" t="s">
        <v>27</v>
      </c>
      <c r="J27" s="10">
        <v>31</v>
      </c>
    </row>
    <row r="28" spans="1:10" ht="71.25">
      <c r="A28" s="10">
        <v>24</v>
      </c>
      <c r="B28" s="10" t="s">
        <v>27</v>
      </c>
      <c r="C28" s="10" t="s">
        <v>393</v>
      </c>
      <c r="D28" s="10" t="s">
        <v>394</v>
      </c>
      <c r="E28" s="10" t="s">
        <v>395</v>
      </c>
      <c r="F28" s="10" t="s">
        <v>396</v>
      </c>
      <c r="G28" s="10" t="s">
        <v>17</v>
      </c>
      <c r="H28" s="10" t="s">
        <v>101</v>
      </c>
      <c r="I28" s="10" t="s">
        <v>27</v>
      </c>
      <c r="J28" s="10">
        <v>32</v>
      </c>
    </row>
    <row r="29" spans="1:10" ht="57">
      <c r="A29" s="10">
        <v>25</v>
      </c>
      <c r="B29" s="10" t="s">
        <v>27</v>
      </c>
      <c r="C29" s="10" t="s">
        <v>397</v>
      </c>
      <c r="D29" s="10" t="s">
        <v>398</v>
      </c>
      <c r="E29" s="10" t="s">
        <v>399</v>
      </c>
      <c r="F29" s="10" t="s">
        <v>400</v>
      </c>
      <c r="G29" s="10" t="s">
        <v>17</v>
      </c>
      <c r="H29" s="10" t="s">
        <v>101</v>
      </c>
      <c r="I29" s="10" t="s">
        <v>27</v>
      </c>
      <c r="J29" s="10">
        <v>33</v>
      </c>
    </row>
    <row r="30" spans="1:10" ht="71.25">
      <c r="A30" s="10">
        <v>26</v>
      </c>
      <c r="B30" s="10" t="s">
        <v>27</v>
      </c>
      <c r="C30" s="10" t="s">
        <v>401</v>
      </c>
      <c r="D30" s="10" t="s">
        <v>402</v>
      </c>
      <c r="E30" s="10" t="s">
        <v>403</v>
      </c>
      <c r="F30" s="10" t="s">
        <v>404</v>
      </c>
      <c r="G30" s="10" t="s">
        <v>17</v>
      </c>
      <c r="H30" s="10" t="s">
        <v>101</v>
      </c>
      <c r="I30" s="10" t="s">
        <v>27</v>
      </c>
      <c r="J30" s="10">
        <v>34</v>
      </c>
    </row>
    <row r="31" spans="1:10" ht="99.75">
      <c r="A31" s="10">
        <v>27</v>
      </c>
      <c r="B31" s="10" t="s">
        <v>27</v>
      </c>
      <c r="C31" s="10" t="s">
        <v>405</v>
      </c>
      <c r="D31" s="10" t="s">
        <v>406</v>
      </c>
      <c r="E31" s="10" t="s">
        <v>407</v>
      </c>
      <c r="F31" s="10" t="s">
        <v>408</v>
      </c>
      <c r="G31" s="10" t="s">
        <v>17</v>
      </c>
      <c r="H31" s="10" t="s">
        <v>101</v>
      </c>
      <c r="I31" s="10" t="s">
        <v>27</v>
      </c>
      <c r="J31" s="10">
        <v>35</v>
      </c>
    </row>
    <row r="32" spans="1:10" ht="99.75">
      <c r="A32" s="10">
        <v>28</v>
      </c>
      <c r="B32" s="10" t="s">
        <v>27</v>
      </c>
      <c r="C32" s="10" t="s">
        <v>409</v>
      </c>
      <c r="D32" s="10" t="s">
        <v>410</v>
      </c>
      <c r="E32" s="10" t="s">
        <v>411</v>
      </c>
      <c r="F32" s="10" t="s">
        <v>412</v>
      </c>
      <c r="G32" s="10" t="s">
        <v>17</v>
      </c>
      <c r="H32" s="10" t="s">
        <v>101</v>
      </c>
      <c r="I32" s="10" t="s">
        <v>27</v>
      </c>
      <c r="J32" s="10">
        <v>37</v>
      </c>
    </row>
    <row r="33" spans="1:10" ht="85.5">
      <c r="A33" s="10">
        <v>29</v>
      </c>
      <c r="B33" s="10" t="s">
        <v>27</v>
      </c>
      <c r="C33" s="10" t="s">
        <v>413</v>
      </c>
      <c r="D33" s="10" t="s">
        <v>414</v>
      </c>
      <c r="E33" s="10" t="s">
        <v>415</v>
      </c>
      <c r="F33" s="10" t="s">
        <v>416</v>
      </c>
      <c r="G33" s="10" t="s">
        <v>17</v>
      </c>
      <c r="H33" s="10" t="s">
        <v>101</v>
      </c>
      <c r="I33" s="10" t="s">
        <v>27</v>
      </c>
      <c r="J33" s="10">
        <v>38</v>
      </c>
    </row>
    <row r="34" spans="1:10" ht="85.5">
      <c r="A34" s="10">
        <v>30</v>
      </c>
      <c r="B34" s="10" t="s">
        <v>27</v>
      </c>
      <c r="C34" s="10" t="s">
        <v>417</v>
      </c>
      <c r="D34" s="10" t="s">
        <v>418</v>
      </c>
      <c r="E34" s="10" t="s">
        <v>419</v>
      </c>
      <c r="F34" s="10" t="s">
        <v>420</v>
      </c>
      <c r="G34" s="10" t="s">
        <v>17</v>
      </c>
      <c r="H34" s="10" t="s">
        <v>101</v>
      </c>
      <c r="I34" s="10" t="s">
        <v>27</v>
      </c>
      <c r="J34" s="10">
        <v>39</v>
      </c>
    </row>
    <row r="35" spans="1:10" ht="85.5">
      <c r="A35" s="10">
        <v>31</v>
      </c>
      <c r="B35" s="10" t="s">
        <v>27</v>
      </c>
      <c r="C35" s="10" t="s">
        <v>421</v>
      </c>
      <c r="D35" s="10" t="s">
        <v>422</v>
      </c>
      <c r="E35" s="10" t="s">
        <v>423</v>
      </c>
      <c r="F35" s="10" t="s">
        <v>424</v>
      </c>
      <c r="G35" s="10" t="s">
        <v>17</v>
      </c>
      <c r="H35" s="10" t="s">
        <v>101</v>
      </c>
      <c r="I35" s="10" t="s">
        <v>27</v>
      </c>
      <c r="J35" s="10">
        <v>40</v>
      </c>
    </row>
    <row r="36" spans="1:10" ht="85.5">
      <c r="A36" s="10">
        <v>32</v>
      </c>
      <c r="B36" s="10" t="s">
        <v>27</v>
      </c>
      <c r="C36" s="10" t="s">
        <v>425</v>
      </c>
      <c r="D36" s="10" t="s">
        <v>426</v>
      </c>
      <c r="E36" s="10" t="s">
        <v>427</v>
      </c>
      <c r="F36" s="10" t="s">
        <v>428</v>
      </c>
      <c r="G36" s="10" t="s">
        <v>17</v>
      </c>
      <c r="H36" s="10" t="s">
        <v>101</v>
      </c>
      <c r="I36" s="10" t="s">
        <v>27</v>
      </c>
      <c r="J36" s="10">
        <v>41</v>
      </c>
    </row>
    <row r="37" spans="1:10" ht="71.25">
      <c r="A37" s="10">
        <v>33</v>
      </c>
      <c r="B37" s="10" t="s">
        <v>27</v>
      </c>
      <c r="C37" s="10" t="s">
        <v>429</v>
      </c>
      <c r="D37" s="10" t="s">
        <v>430</v>
      </c>
      <c r="E37" s="10" t="s">
        <v>431</v>
      </c>
      <c r="F37" s="10" t="s">
        <v>432</v>
      </c>
      <c r="G37" s="10" t="s">
        <v>17</v>
      </c>
      <c r="H37" s="10" t="s">
        <v>101</v>
      </c>
      <c r="I37" s="10" t="s">
        <v>27</v>
      </c>
      <c r="J37" s="10">
        <v>42</v>
      </c>
    </row>
    <row r="38" spans="1:10" ht="57">
      <c r="A38" s="10">
        <v>34</v>
      </c>
      <c r="B38" s="10" t="s">
        <v>27</v>
      </c>
      <c r="C38" s="10" t="s">
        <v>433</v>
      </c>
      <c r="D38" s="10" t="s">
        <v>434</v>
      </c>
      <c r="E38" s="10" t="s">
        <v>435</v>
      </c>
      <c r="F38" s="10" t="s">
        <v>436</v>
      </c>
      <c r="G38" s="10" t="s">
        <v>17</v>
      </c>
      <c r="H38" s="10" t="s">
        <v>101</v>
      </c>
      <c r="I38" s="10" t="s">
        <v>27</v>
      </c>
      <c r="J38" s="10">
        <v>43</v>
      </c>
    </row>
    <row r="39" spans="1:10" ht="57">
      <c r="A39" s="10">
        <v>35</v>
      </c>
      <c r="B39" s="10" t="s">
        <v>27</v>
      </c>
      <c r="C39" s="10" t="s">
        <v>437</v>
      </c>
      <c r="D39" s="10" t="s">
        <v>438</v>
      </c>
      <c r="E39" s="10" t="s">
        <v>439</v>
      </c>
      <c r="F39" s="10" t="s">
        <v>440</v>
      </c>
      <c r="G39" s="10" t="s">
        <v>17</v>
      </c>
      <c r="H39" s="10" t="s">
        <v>101</v>
      </c>
      <c r="I39" s="10" t="s">
        <v>27</v>
      </c>
      <c r="J39" s="10">
        <v>44</v>
      </c>
    </row>
    <row r="40" spans="1:10" ht="71.25">
      <c r="A40" s="10">
        <v>36</v>
      </c>
      <c r="B40" s="10" t="s">
        <v>27</v>
      </c>
      <c r="C40" s="10" t="s">
        <v>441</v>
      </c>
      <c r="D40" s="10" t="s">
        <v>442</v>
      </c>
      <c r="E40" s="10" t="s">
        <v>443</v>
      </c>
      <c r="F40" s="10" t="s">
        <v>444</v>
      </c>
      <c r="G40" s="10" t="s">
        <v>17</v>
      </c>
      <c r="H40" s="10" t="s">
        <v>101</v>
      </c>
      <c r="I40" s="10" t="s">
        <v>27</v>
      </c>
      <c r="J40" s="10">
        <v>45</v>
      </c>
    </row>
    <row r="41" spans="1:10" ht="57">
      <c r="A41" s="10">
        <v>37</v>
      </c>
      <c r="B41" s="10" t="s">
        <v>27</v>
      </c>
      <c r="C41" s="10" t="s">
        <v>445</v>
      </c>
      <c r="D41" s="10" t="s">
        <v>446</v>
      </c>
      <c r="E41" s="10" t="s">
        <v>447</v>
      </c>
      <c r="F41" s="10" t="s">
        <v>448</v>
      </c>
      <c r="G41" s="10" t="s">
        <v>17</v>
      </c>
      <c r="H41" s="10" t="s">
        <v>101</v>
      </c>
      <c r="I41" s="10" t="s">
        <v>27</v>
      </c>
      <c r="J41" s="10">
        <v>46</v>
      </c>
    </row>
    <row r="42" spans="1:10" ht="71.25">
      <c r="A42" s="10">
        <v>38</v>
      </c>
      <c r="B42" s="10" t="s">
        <v>27</v>
      </c>
      <c r="C42" s="10" t="s">
        <v>449</v>
      </c>
      <c r="D42" s="10" t="s">
        <v>450</v>
      </c>
      <c r="E42" s="10" t="s">
        <v>451</v>
      </c>
      <c r="F42" s="10" t="s">
        <v>452</v>
      </c>
      <c r="G42" s="10" t="s">
        <v>17</v>
      </c>
      <c r="H42" s="10" t="s">
        <v>101</v>
      </c>
      <c r="I42" s="10" t="s">
        <v>27</v>
      </c>
      <c r="J42" s="10">
        <v>47</v>
      </c>
    </row>
    <row r="43" spans="1:10" ht="71.25">
      <c r="A43" s="10">
        <v>39</v>
      </c>
      <c r="B43" s="10" t="s">
        <v>27</v>
      </c>
      <c r="C43" s="10" t="s">
        <v>453</v>
      </c>
      <c r="D43" s="10" t="s">
        <v>454</v>
      </c>
      <c r="E43" s="10" t="s">
        <v>455</v>
      </c>
      <c r="F43" s="10" t="s">
        <v>456</v>
      </c>
      <c r="G43" s="10" t="s">
        <v>17</v>
      </c>
      <c r="H43" s="10" t="s">
        <v>101</v>
      </c>
      <c r="I43" s="10" t="s">
        <v>27</v>
      </c>
      <c r="J43" s="10">
        <v>48</v>
      </c>
    </row>
    <row r="44" spans="1:10" ht="213.75">
      <c r="A44" s="10">
        <v>40</v>
      </c>
      <c r="B44" s="10" t="s">
        <v>27</v>
      </c>
      <c r="C44" s="10" t="s">
        <v>108</v>
      </c>
      <c r="D44" s="10" t="s">
        <v>457</v>
      </c>
      <c r="E44" s="10" t="s">
        <v>109</v>
      </c>
      <c r="F44" s="10" t="s">
        <v>110</v>
      </c>
      <c r="G44" s="10" t="s">
        <v>18</v>
      </c>
      <c r="H44" s="10" t="s">
        <v>101</v>
      </c>
      <c r="I44" s="10" t="s">
        <v>27</v>
      </c>
      <c r="J44" s="10">
        <v>49</v>
      </c>
    </row>
    <row r="45" spans="1:10" ht="71.25">
      <c r="A45" s="10">
        <v>41</v>
      </c>
      <c r="B45" s="10" t="s">
        <v>27</v>
      </c>
      <c r="C45" s="10" t="s">
        <v>237</v>
      </c>
      <c r="D45" s="10" t="s">
        <v>458</v>
      </c>
      <c r="E45" s="10" t="s">
        <v>238</v>
      </c>
      <c r="F45" s="10" t="s">
        <v>239</v>
      </c>
      <c r="G45" s="10" t="s">
        <v>21</v>
      </c>
      <c r="H45" s="10" t="s">
        <v>101</v>
      </c>
      <c r="I45" s="10" t="s">
        <v>27</v>
      </c>
      <c r="J45" s="10">
        <v>50</v>
      </c>
    </row>
    <row r="46" spans="1:10" ht="42.75">
      <c r="A46" s="10">
        <v>42</v>
      </c>
      <c r="B46" s="10" t="s">
        <v>27</v>
      </c>
      <c r="C46" s="10" t="s">
        <v>459</v>
      </c>
      <c r="D46" s="10" t="s">
        <v>460</v>
      </c>
      <c r="E46" s="10" t="s">
        <v>461</v>
      </c>
      <c r="F46" s="10" t="s">
        <v>462</v>
      </c>
      <c r="G46" s="10" t="s">
        <v>17</v>
      </c>
      <c r="H46" s="10" t="s">
        <v>101</v>
      </c>
      <c r="I46" s="10" t="s">
        <v>27</v>
      </c>
      <c r="J46" s="10">
        <v>51</v>
      </c>
    </row>
    <row r="47" spans="1:10" ht="42.75">
      <c r="A47" s="10">
        <v>43</v>
      </c>
      <c r="B47" s="10" t="s">
        <v>27</v>
      </c>
      <c r="C47" s="10" t="s">
        <v>463</v>
      </c>
      <c r="D47" s="10" t="s">
        <v>464</v>
      </c>
      <c r="E47" s="10" t="s">
        <v>465</v>
      </c>
      <c r="F47" s="10" t="s">
        <v>466</v>
      </c>
      <c r="G47" s="10" t="s">
        <v>17</v>
      </c>
      <c r="H47" s="10" t="s">
        <v>101</v>
      </c>
      <c r="I47" s="10" t="s">
        <v>27</v>
      </c>
      <c r="J47" s="10">
        <v>52</v>
      </c>
    </row>
    <row r="48" spans="1:10" ht="42.75">
      <c r="A48" s="10">
        <v>44</v>
      </c>
      <c r="B48" s="10" t="s">
        <v>27</v>
      </c>
      <c r="C48" s="10" t="s">
        <v>467</v>
      </c>
      <c r="D48" s="10" t="s">
        <v>468</v>
      </c>
      <c r="E48" s="10" t="s">
        <v>469</v>
      </c>
      <c r="F48" s="10" t="s">
        <v>470</v>
      </c>
      <c r="G48" s="10" t="s">
        <v>17</v>
      </c>
      <c r="H48" s="10" t="s">
        <v>101</v>
      </c>
      <c r="I48" s="10" t="s">
        <v>27</v>
      </c>
      <c r="J48" s="10">
        <v>53</v>
      </c>
    </row>
    <row r="49" spans="1:10" ht="99.75">
      <c r="A49" s="10">
        <v>45</v>
      </c>
      <c r="B49" s="10" t="s">
        <v>27</v>
      </c>
      <c r="C49" s="10" t="s">
        <v>471</v>
      </c>
      <c r="D49" s="10" t="s">
        <v>472</v>
      </c>
      <c r="E49" s="10" t="s">
        <v>473</v>
      </c>
      <c r="F49" s="10" t="s">
        <v>474</v>
      </c>
      <c r="G49" s="10" t="s">
        <v>17</v>
      </c>
      <c r="H49" s="10" t="s">
        <v>101</v>
      </c>
      <c r="I49" s="10" t="s">
        <v>27</v>
      </c>
      <c r="J49" s="10">
        <v>54</v>
      </c>
    </row>
    <row r="50" spans="1:10" ht="42.75">
      <c r="A50" s="10">
        <v>46</v>
      </c>
      <c r="B50" s="10" t="s">
        <v>27</v>
      </c>
      <c r="C50" s="10" t="s">
        <v>240</v>
      </c>
      <c r="D50" s="10" t="s">
        <v>475</v>
      </c>
      <c r="E50" s="10" t="s">
        <v>241</v>
      </c>
      <c r="F50" s="10" t="s">
        <v>242</v>
      </c>
      <c r="G50" s="10" t="s">
        <v>21</v>
      </c>
      <c r="H50" s="10" t="s">
        <v>101</v>
      </c>
      <c r="I50" s="10" t="s">
        <v>27</v>
      </c>
      <c r="J50" s="10">
        <v>55</v>
      </c>
    </row>
    <row r="51" spans="1:10" ht="85.5">
      <c r="A51" s="10">
        <v>47</v>
      </c>
      <c r="B51" s="10" t="s">
        <v>27</v>
      </c>
      <c r="C51" s="10" t="s">
        <v>476</v>
      </c>
      <c r="D51" s="10" t="s">
        <v>477</v>
      </c>
      <c r="E51" s="10" t="s">
        <v>478</v>
      </c>
      <c r="F51" s="10" t="s">
        <v>479</v>
      </c>
      <c r="G51" s="10" t="s">
        <v>17</v>
      </c>
      <c r="H51" s="10" t="s">
        <v>101</v>
      </c>
      <c r="I51" s="10" t="s">
        <v>27</v>
      </c>
      <c r="J51" s="10">
        <v>56</v>
      </c>
    </row>
    <row r="52" spans="1:10" ht="42.75">
      <c r="A52" s="10">
        <v>48</v>
      </c>
      <c r="B52" s="10" t="s">
        <v>28</v>
      </c>
      <c r="C52" s="10" t="s">
        <v>480</v>
      </c>
      <c r="D52" s="10" t="s">
        <v>481</v>
      </c>
      <c r="E52" s="10" t="s">
        <v>482</v>
      </c>
      <c r="F52" s="10" t="s">
        <v>483</v>
      </c>
      <c r="G52" s="10" t="s">
        <v>17</v>
      </c>
      <c r="H52" s="10" t="s">
        <v>114</v>
      </c>
      <c r="I52" s="10" t="s">
        <v>484</v>
      </c>
      <c r="J52" s="10">
        <v>9</v>
      </c>
    </row>
    <row r="53" spans="1:10" ht="71.25">
      <c r="A53" s="10">
        <v>49</v>
      </c>
      <c r="B53" s="10" t="s">
        <v>28</v>
      </c>
      <c r="C53" s="10" t="s">
        <v>243</v>
      </c>
      <c r="D53" s="10" t="s">
        <v>485</v>
      </c>
      <c r="E53" s="10" t="s">
        <v>244</v>
      </c>
      <c r="F53" s="10" t="s">
        <v>245</v>
      </c>
      <c r="G53" s="10" t="s">
        <v>21</v>
      </c>
      <c r="H53" s="10" t="s">
        <v>114</v>
      </c>
      <c r="I53" s="10" t="s">
        <v>484</v>
      </c>
      <c r="J53" s="10">
        <v>10</v>
      </c>
    </row>
    <row r="54" spans="1:10" ht="42.75">
      <c r="A54" s="10">
        <v>50</v>
      </c>
      <c r="B54" s="10" t="s">
        <v>28</v>
      </c>
      <c r="C54" s="10" t="s">
        <v>486</v>
      </c>
      <c r="D54" s="10" t="s">
        <v>487</v>
      </c>
      <c r="E54" s="10" t="s">
        <v>488</v>
      </c>
      <c r="F54" s="10" t="s">
        <v>489</v>
      </c>
      <c r="G54" s="10" t="s">
        <v>17</v>
      </c>
      <c r="H54" s="10" t="s">
        <v>114</v>
      </c>
      <c r="I54" s="10" t="s">
        <v>484</v>
      </c>
      <c r="J54" s="10">
        <v>11</v>
      </c>
    </row>
    <row r="55" spans="1:10" ht="42.75">
      <c r="A55" s="10">
        <v>51</v>
      </c>
      <c r="B55" s="10" t="s">
        <v>28</v>
      </c>
      <c r="C55" s="10" t="s">
        <v>331</v>
      </c>
      <c r="D55" s="10" t="s">
        <v>490</v>
      </c>
      <c r="E55" s="10" t="s">
        <v>491</v>
      </c>
      <c r="F55" s="10" t="s">
        <v>492</v>
      </c>
      <c r="G55" s="10" t="s">
        <v>17</v>
      </c>
      <c r="H55" s="10" t="s">
        <v>114</v>
      </c>
      <c r="I55" s="10" t="s">
        <v>484</v>
      </c>
      <c r="J55" s="10">
        <v>12</v>
      </c>
    </row>
    <row r="56" spans="1:10" ht="42.75">
      <c r="A56" s="10">
        <v>52</v>
      </c>
      <c r="B56" s="10" t="s">
        <v>28</v>
      </c>
      <c r="C56" s="10" t="s">
        <v>486</v>
      </c>
      <c r="D56" s="10" t="s">
        <v>493</v>
      </c>
      <c r="E56" s="10" t="s">
        <v>494</v>
      </c>
      <c r="F56" s="10" t="s">
        <v>495</v>
      </c>
      <c r="G56" s="10" t="s">
        <v>17</v>
      </c>
      <c r="H56" s="10" t="s">
        <v>114</v>
      </c>
      <c r="I56" s="10" t="s">
        <v>484</v>
      </c>
      <c r="J56" s="10">
        <v>13</v>
      </c>
    </row>
    <row r="57" spans="1:10" ht="42.75">
      <c r="A57" s="10">
        <v>53</v>
      </c>
      <c r="B57" s="10" t="s">
        <v>28</v>
      </c>
      <c r="C57" s="10" t="s">
        <v>115</v>
      </c>
      <c r="D57" s="10" t="s">
        <v>496</v>
      </c>
      <c r="E57" s="10" t="s">
        <v>246</v>
      </c>
      <c r="F57" s="10" t="s">
        <v>247</v>
      </c>
      <c r="G57" s="10" t="s">
        <v>21</v>
      </c>
      <c r="H57" s="10" t="s">
        <v>114</v>
      </c>
      <c r="I57" s="10" t="s">
        <v>484</v>
      </c>
      <c r="J57" s="10">
        <v>14</v>
      </c>
    </row>
    <row r="58" spans="1:10" ht="28.5">
      <c r="A58" s="10">
        <v>54</v>
      </c>
      <c r="B58" s="10" t="s">
        <v>28</v>
      </c>
      <c r="C58" s="10" t="s">
        <v>497</v>
      </c>
      <c r="D58" s="10" t="s">
        <v>498</v>
      </c>
      <c r="E58" s="10" t="s">
        <v>499</v>
      </c>
      <c r="F58" s="10" t="s">
        <v>500</v>
      </c>
      <c r="G58" s="10" t="s">
        <v>17</v>
      </c>
      <c r="H58" s="10" t="s">
        <v>114</v>
      </c>
      <c r="I58" s="10" t="s">
        <v>484</v>
      </c>
      <c r="J58" s="10">
        <v>15</v>
      </c>
    </row>
    <row r="59" spans="1:10" ht="28.5">
      <c r="A59" s="10">
        <v>55</v>
      </c>
      <c r="B59" s="10" t="s">
        <v>28</v>
      </c>
      <c r="C59" s="10" t="s">
        <v>115</v>
      </c>
      <c r="D59" s="10" t="s">
        <v>501</v>
      </c>
      <c r="E59" s="10" t="s">
        <v>502</v>
      </c>
      <c r="F59" s="10" t="s">
        <v>503</v>
      </c>
      <c r="G59" s="10" t="s">
        <v>17</v>
      </c>
      <c r="H59" s="10" t="s">
        <v>114</v>
      </c>
      <c r="I59" s="10" t="s">
        <v>484</v>
      </c>
      <c r="J59" s="10">
        <v>16</v>
      </c>
    </row>
    <row r="60" spans="1:10" ht="28.5">
      <c r="A60" s="10">
        <v>56</v>
      </c>
      <c r="B60" s="10" t="s">
        <v>28</v>
      </c>
      <c r="C60" s="10" t="s">
        <v>115</v>
      </c>
      <c r="D60" s="10" t="s">
        <v>504</v>
      </c>
      <c r="E60" s="10" t="s">
        <v>505</v>
      </c>
      <c r="F60" s="10" t="s">
        <v>506</v>
      </c>
      <c r="G60" s="10" t="s">
        <v>17</v>
      </c>
      <c r="H60" s="10" t="s">
        <v>114</v>
      </c>
      <c r="I60" s="10" t="s">
        <v>484</v>
      </c>
      <c r="J60" s="10">
        <v>17</v>
      </c>
    </row>
    <row r="61" spans="1:10" ht="42.75">
      <c r="A61" s="10">
        <v>57</v>
      </c>
      <c r="B61" s="10" t="s">
        <v>28</v>
      </c>
      <c r="C61" s="10" t="s">
        <v>115</v>
      </c>
      <c r="D61" s="10" t="s">
        <v>507</v>
      </c>
      <c r="E61" s="10" t="s">
        <v>508</v>
      </c>
      <c r="F61" s="10" t="s">
        <v>509</v>
      </c>
      <c r="G61" s="10" t="s">
        <v>17</v>
      </c>
      <c r="H61" s="10" t="s">
        <v>114</v>
      </c>
      <c r="I61" s="10" t="s">
        <v>484</v>
      </c>
      <c r="J61" s="10">
        <v>18</v>
      </c>
    </row>
    <row r="62" spans="1:10" ht="99.75">
      <c r="A62" s="10">
        <v>58</v>
      </c>
      <c r="B62" s="10" t="s">
        <v>28</v>
      </c>
      <c r="C62" s="10" t="s">
        <v>111</v>
      </c>
      <c r="D62" s="10" t="s">
        <v>510</v>
      </c>
      <c r="E62" s="10" t="s">
        <v>112</v>
      </c>
      <c r="F62" s="10" t="s">
        <v>113</v>
      </c>
      <c r="G62" s="10" t="s">
        <v>19</v>
      </c>
      <c r="H62" s="10" t="s">
        <v>114</v>
      </c>
      <c r="I62" s="10" t="s">
        <v>484</v>
      </c>
      <c r="J62" s="10">
        <v>19</v>
      </c>
    </row>
    <row r="63" spans="1:10" ht="42.75">
      <c r="A63" s="10">
        <v>59</v>
      </c>
      <c r="B63" s="10" t="s">
        <v>28</v>
      </c>
      <c r="C63" s="10" t="s">
        <v>115</v>
      </c>
      <c r="D63" s="10" t="s">
        <v>511</v>
      </c>
      <c r="E63" s="10" t="s">
        <v>116</v>
      </c>
      <c r="F63" s="10" t="s">
        <v>117</v>
      </c>
      <c r="G63" s="10" t="s">
        <v>20</v>
      </c>
      <c r="H63" s="10" t="s">
        <v>114</v>
      </c>
      <c r="I63" s="10" t="s">
        <v>484</v>
      </c>
      <c r="J63" s="10">
        <v>20</v>
      </c>
    </row>
    <row r="64" spans="1:10" ht="42.75">
      <c r="A64" s="10">
        <v>60</v>
      </c>
      <c r="B64" s="10" t="s">
        <v>28</v>
      </c>
      <c r="C64" s="10" t="s">
        <v>115</v>
      </c>
      <c r="D64" s="10" t="s">
        <v>512</v>
      </c>
      <c r="E64" s="10" t="s">
        <v>513</v>
      </c>
      <c r="F64" s="10" t="s">
        <v>514</v>
      </c>
      <c r="G64" s="10" t="s">
        <v>17</v>
      </c>
      <c r="H64" s="10" t="s">
        <v>114</v>
      </c>
      <c r="I64" s="10" t="s">
        <v>484</v>
      </c>
      <c r="J64" s="10">
        <v>21</v>
      </c>
    </row>
    <row r="65" spans="1:10" ht="57">
      <c r="A65" s="10">
        <v>61</v>
      </c>
      <c r="B65" s="10" t="s">
        <v>28</v>
      </c>
      <c r="C65" s="10" t="s">
        <v>515</v>
      </c>
      <c r="D65" s="10" t="s">
        <v>516</v>
      </c>
      <c r="E65" s="10" t="s">
        <v>517</v>
      </c>
      <c r="F65" s="10" t="s">
        <v>518</v>
      </c>
      <c r="G65" s="10" t="s">
        <v>17</v>
      </c>
      <c r="H65" s="10" t="s">
        <v>114</v>
      </c>
      <c r="I65" s="10" t="s">
        <v>484</v>
      </c>
      <c r="J65" s="10">
        <v>22</v>
      </c>
    </row>
    <row r="66" spans="1:10" ht="57">
      <c r="A66" s="10">
        <v>62</v>
      </c>
      <c r="B66" s="10" t="s">
        <v>28</v>
      </c>
      <c r="C66" s="10" t="s">
        <v>140</v>
      </c>
      <c r="D66" s="10" t="s">
        <v>519</v>
      </c>
      <c r="E66" s="10" t="s">
        <v>248</v>
      </c>
      <c r="F66" s="10" t="s">
        <v>249</v>
      </c>
      <c r="G66" s="10" t="s">
        <v>21</v>
      </c>
      <c r="H66" s="10" t="s">
        <v>114</v>
      </c>
      <c r="I66" s="10" t="s">
        <v>484</v>
      </c>
      <c r="J66" s="10">
        <v>23</v>
      </c>
    </row>
    <row r="67" spans="1:10" ht="57">
      <c r="A67" s="10">
        <v>63</v>
      </c>
      <c r="B67" s="10" t="s">
        <v>28</v>
      </c>
      <c r="C67" s="10" t="s">
        <v>118</v>
      </c>
      <c r="D67" s="10" t="s">
        <v>520</v>
      </c>
      <c r="E67" s="10" t="s">
        <v>119</v>
      </c>
      <c r="F67" s="10" t="s">
        <v>120</v>
      </c>
      <c r="G67" s="10" t="s">
        <v>20</v>
      </c>
      <c r="H67" s="10" t="s">
        <v>114</v>
      </c>
      <c r="I67" s="10" t="s">
        <v>484</v>
      </c>
      <c r="J67" s="10">
        <v>24</v>
      </c>
    </row>
    <row r="68" spans="1:10" ht="71.25">
      <c r="A68" s="10">
        <v>64</v>
      </c>
      <c r="B68" s="10" t="s">
        <v>28</v>
      </c>
      <c r="C68" s="10" t="s">
        <v>521</v>
      </c>
      <c r="D68" s="10" t="s">
        <v>522</v>
      </c>
      <c r="E68" s="10" t="s">
        <v>523</v>
      </c>
      <c r="F68" s="10" t="s">
        <v>524</v>
      </c>
      <c r="G68" s="10" t="s">
        <v>17</v>
      </c>
      <c r="H68" s="10" t="s">
        <v>114</v>
      </c>
      <c r="I68" s="10" t="s">
        <v>484</v>
      </c>
      <c r="J68" s="10">
        <v>25</v>
      </c>
    </row>
    <row r="69" spans="1:10" ht="71.25">
      <c r="A69" s="10">
        <v>65</v>
      </c>
      <c r="B69" s="10" t="s">
        <v>28</v>
      </c>
      <c r="C69" s="10" t="s">
        <v>525</v>
      </c>
      <c r="D69" s="10" t="s">
        <v>526</v>
      </c>
      <c r="E69" s="10" t="s">
        <v>527</v>
      </c>
      <c r="F69" s="10" t="s">
        <v>528</v>
      </c>
      <c r="G69" s="10" t="s">
        <v>17</v>
      </c>
      <c r="H69" s="10" t="s">
        <v>114</v>
      </c>
      <c r="I69" s="10" t="s">
        <v>484</v>
      </c>
      <c r="J69" s="10">
        <v>26</v>
      </c>
    </row>
    <row r="70" spans="1:10" ht="85.5">
      <c r="A70" s="10">
        <v>66</v>
      </c>
      <c r="B70" s="10" t="s">
        <v>28</v>
      </c>
      <c r="C70" s="10" t="s">
        <v>529</v>
      </c>
      <c r="D70" s="10" t="s">
        <v>530</v>
      </c>
      <c r="E70" s="10" t="s">
        <v>531</v>
      </c>
      <c r="F70" s="10" t="s">
        <v>532</v>
      </c>
      <c r="G70" s="10" t="s">
        <v>17</v>
      </c>
      <c r="H70" s="10" t="s">
        <v>114</v>
      </c>
      <c r="I70" s="10" t="s">
        <v>484</v>
      </c>
      <c r="J70" s="10">
        <v>27</v>
      </c>
    </row>
    <row r="71" spans="1:10" ht="42.75">
      <c r="A71" s="10">
        <v>67</v>
      </c>
      <c r="B71" s="10" t="s">
        <v>29</v>
      </c>
      <c r="C71" s="10" t="s">
        <v>533</v>
      </c>
      <c r="D71" s="10" t="s">
        <v>534</v>
      </c>
      <c r="E71" s="10" t="s">
        <v>535</v>
      </c>
      <c r="F71" s="10" t="s">
        <v>536</v>
      </c>
      <c r="G71" s="10" t="s">
        <v>17</v>
      </c>
      <c r="H71" s="10" t="s">
        <v>114</v>
      </c>
      <c r="I71" s="10" t="s">
        <v>484</v>
      </c>
      <c r="J71" s="10">
        <v>28</v>
      </c>
    </row>
    <row r="72" spans="1:10" ht="42.75">
      <c r="A72" s="10">
        <v>68</v>
      </c>
      <c r="B72" s="10" t="s">
        <v>29</v>
      </c>
      <c r="C72" s="10" t="s">
        <v>537</v>
      </c>
      <c r="D72" s="10" t="s">
        <v>538</v>
      </c>
      <c r="E72" s="10" t="s">
        <v>539</v>
      </c>
      <c r="F72" s="10" t="s">
        <v>540</v>
      </c>
      <c r="G72" s="10" t="s">
        <v>17</v>
      </c>
      <c r="H72" s="10" t="s">
        <v>114</v>
      </c>
      <c r="I72" s="10" t="s">
        <v>484</v>
      </c>
      <c r="J72" s="10">
        <v>29</v>
      </c>
    </row>
    <row r="73" spans="1:10" ht="57">
      <c r="A73" s="10">
        <v>69</v>
      </c>
      <c r="B73" s="10" t="s">
        <v>29</v>
      </c>
      <c r="C73" s="10" t="s">
        <v>541</v>
      </c>
      <c r="D73" s="10" t="s">
        <v>542</v>
      </c>
      <c r="E73" s="10" t="s">
        <v>543</v>
      </c>
      <c r="F73" s="10" t="s">
        <v>544</v>
      </c>
      <c r="G73" s="10" t="s">
        <v>17</v>
      </c>
      <c r="H73" s="10" t="s">
        <v>114</v>
      </c>
      <c r="I73" s="10" t="s">
        <v>484</v>
      </c>
      <c r="J73" s="10">
        <v>30</v>
      </c>
    </row>
    <row r="74" spans="1:10" ht="57">
      <c r="A74" s="10">
        <v>70</v>
      </c>
      <c r="B74" s="10" t="s">
        <v>29</v>
      </c>
      <c r="C74" s="10" t="s">
        <v>545</v>
      </c>
      <c r="D74" s="10" t="s">
        <v>546</v>
      </c>
      <c r="E74" s="10" t="s">
        <v>547</v>
      </c>
      <c r="F74" s="10" t="s">
        <v>548</v>
      </c>
      <c r="G74" s="10" t="s">
        <v>17</v>
      </c>
      <c r="H74" s="10" t="s">
        <v>114</v>
      </c>
      <c r="I74" s="10" t="s">
        <v>484</v>
      </c>
      <c r="J74" s="10">
        <v>31</v>
      </c>
    </row>
    <row r="75" spans="1:10" ht="42.75">
      <c r="A75" s="10">
        <v>71</v>
      </c>
      <c r="B75" s="10" t="s">
        <v>29</v>
      </c>
      <c r="C75" s="10" t="s">
        <v>250</v>
      </c>
      <c r="D75" s="10" t="s">
        <v>549</v>
      </c>
      <c r="E75" s="10" t="s">
        <v>251</v>
      </c>
      <c r="F75" s="10" t="s">
        <v>252</v>
      </c>
      <c r="G75" s="10" t="s">
        <v>21</v>
      </c>
      <c r="H75" s="10" t="s">
        <v>114</v>
      </c>
      <c r="I75" s="10" t="s">
        <v>484</v>
      </c>
      <c r="J75" s="10">
        <v>32</v>
      </c>
    </row>
    <row r="76" spans="1:10" ht="42.75">
      <c r="A76" s="10">
        <v>72</v>
      </c>
      <c r="B76" s="10" t="s">
        <v>29</v>
      </c>
      <c r="C76" s="10" t="s">
        <v>250</v>
      </c>
      <c r="D76" s="10" t="s">
        <v>550</v>
      </c>
      <c r="E76" s="10" t="s">
        <v>551</v>
      </c>
      <c r="F76" s="10" t="s">
        <v>552</v>
      </c>
      <c r="G76" s="10" t="s">
        <v>17</v>
      </c>
      <c r="H76" s="10" t="s">
        <v>114</v>
      </c>
      <c r="I76" s="10" t="s">
        <v>484</v>
      </c>
      <c r="J76" s="10">
        <v>33</v>
      </c>
    </row>
    <row r="77" spans="1:10" ht="42.75">
      <c r="A77" s="10">
        <v>73</v>
      </c>
      <c r="B77" s="10" t="s">
        <v>29</v>
      </c>
      <c r="C77" s="10" t="s">
        <v>553</v>
      </c>
      <c r="D77" s="10" t="s">
        <v>554</v>
      </c>
      <c r="E77" s="10" t="s">
        <v>555</v>
      </c>
      <c r="F77" s="10" t="s">
        <v>556</v>
      </c>
      <c r="G77" s="10" t="s">
        <v>17</v>
      </c>
      <c r="H77" s="10" t="s">
        <v>114</v>
      </c>
      <c r="I77" s="10" t="s">
        <v>484</v>
      </c>
      <c r="J77" s="10">
        <v>34</v>
      </c>
    </row>
    <row r="78" spans="1:10" ht="42.75">
      <c r="A78" s="10">
        <v>74</v>
      </c>
      <c r="B78" s="10" t="s">
        <v>29</v>
      </c>
      <c r="C78" s="10" t="s">
        <v>250</v>
      </c>
      <c r="D78" s="10" t="s">
        <v>557</v>
      </c>
      <c r="E78" s="10" t="s">
        <v>558</v>
      </c>
      <c r="F78" s="10" t="s">
        <v>559</v>
      </c>
      <c r="G78" s="10" t="s">
        <v>17</v>
      </c>
      <c r="H78" s="10" t="s">
        <v>114</v>
      </c>
      <c r="I78" s="10" t="s">
        <v>484</v>
      </c>
      <c r="J78" s="10">
        <v>35</v>
      </c>
    </row>
    <row r="79" spans="1:10" ht="85.5">
      <c r="A79" s="10">
        <v>75</v>
      </c>
      <c r="B79" s="10" t="s">
        <v>29</v>
      </c>
      <c r="C79" s="10" t="s">
        <v>560</v>
      </c>
      <c r="D79" s="10" t="s">
        <v>561</v>
      </c>
      <c r="E79" s="10" t="s">
        <v>562</v>
      </c>
      <c r="F79" s="10" t="s">
        <v>563</v>
      </c>
      <c r="G79" s="10" t="s">
        <v>17</v>
      </c>
      <c r="H79" s="10" t="s">
        <v>114</v>
      </c>
      <c r="I79" s="10" t="s">
        <v>484</v>
      </c>
      <c r="J79" s="10">
        <v>36</v>
      </c>
    </row>
    <row r="80" spans="1:10" ht="71.25">
      <c r="A80" s="10">
        <v>76</v>
      </c>
      <c r="B80" s="10" t="s">
        <v>29</v>
      </c>
      <c r="C80" s="10" t="s">
        <v>564</v>
      </c>
      <c r="D80" s="10" t="s">
        <v>565</v>
      </c>
      <c r="E80" s="10" t="s">
        <v>566</v>
      </c>
      <c r="F80" s="10" t="s">
        <v>567</v>
      </c>
      <c r="G80" s="10" t="s">
        <v>17</v>
      </c>
      <c r="H80" s="10" t="s">
        <v>114</v>
      </c>
      <c r="I80" s="10" t="s">
        <v>484</v>
      </c>
      <c r="J80" s="10">
        <v>37</v>
      </c>
    </row>
    <row r="81" spans="1:10" ht="42.75">
      <c r="A81" s="10">
        <v>77</v>
      </c>
      <c r="B81" s="10" t="s">
        <v>29</v>
      </c>
      <c r="C81" s="10" t="s">
        <v>568</v>
      </c>
      <c r="D81" s="10" t="s">
        <v>569</v>
      </c>
      <c r="E81" s="10" t="s">
        <v>570</v>
      </c>
      <c r="F81" s="10" t="s">
        <v>571</v>
      </c>
      <c r="G81" s="10" t="s">
        <v>17</v>
      </c>
      <c r="H81" s="10" t="s">
        <v>114</v>
      </c>
      <c r="I81" s="10" t="s">
        <v>484</v>
      </c>
      <c r="J81" s="10">
        <v>38</v>
      </c>
    </row>
    <row r="82" spans="1:10" ht="57">
      <c r="A82" s="10">
        <v>78</v>
      </c>
      <c r="B82" s="10" t="s">
        <v>29</v>
      </c>
      <c r="C82" s="10" t="s">
        <v>121</v>
      </c>
      <c r="D82" s="10" t="s">
        <v>572</v>
      </c>
      <c r="E82" s="10" t="s">
        <v>122</v>
      </c>
      <c r="F82" s="10" t="s">
        <v>123</v>
      </c>
      <c r="G82" s="10" t="s">
        <v>20</v>
      </c>
      <c r="H82" s="10" t="s">
        <v>114</v>
      </c>
      <c r="I82" s="10" t="s">
        <v>484</v>
      </c>
      <c r="J82" s="10">
        <v>39</v>
      </c>
    </row>
    <row r="83" spans="1:10" ht="42.75">
      <c r="A83" s="10">
        <v>79</v>
      </c>
      <c r="B83" s="10" t="s">
        <v>29</v>
      </c>
      <c r="C83" s="10" t="s">
        <v>354</v>
      </c>
      <c r="D83" s="10" t="s">
        <v>573</v>
      </c>
      <c r="E83" s="10" t="s">
        <v>574</v>
      </c>
      <c r="F83" s="10" t="s">
        <v>575</v>
      </c>
      <c r="G83" s="10" t="s">
        <v>17</v>
      </c>
      <c r="H83" s="10" t="s">
        <v>114</v>
      </c>
      <c r="I83" s="10" t="s">
        <v>484</v>
      </c>
      <c r="J83" s="10">
        <v>40</v>
      </c>
    </row>
    <row r="84" spans="1:10" ht="57">
      <c r="A84" s="10">
        <v>80</v>
      </c>
      <c r="B84" s="10" t="s">
        <v>29</v>
      </c>
      <c r="C84" s="10" t="s">
        <v>576</v>
      </c>
      <c r="D84" s="10" t="s">
        <v>577</v>
      </c>
      <c r="E84" s="10" t="s">
        <v>578</v>
      </c>
      <c r="F84" s="10" t="s">
        <v>579</v>
      </c>
      <c r="G84" s="10" t="s">
        <v>17</v>
      </c>
      <c r="H84" s="10" t="s">
        <v>114</v>
      </c>
      <c r="I84" s="10" t="s">
        <v>484</v>
      </c>
      <c r="J84" s="10">
        <v>41</v>
      </c>
    </row>
    <row r="85" spans="1:10" ht="57">
      <c r="A85" s="10">
        <v>81</v>
      </c>
      <c r="B85" s="10" t="s">
        <v>29</v>
      </c>
      <c r="C85" s="10" t="s">
        <v>253</v>
      </c>
      <c r="D85" s="10" t="s">
        <v>580</v>
      </c>
      <c r="E85" s="10" t="s">
        <v>254</v>
      </c>
      <c r="F85" s="10" t="s">
        <v>255</v>
      </c>
      <c r="G85" s="10" t="s">
        <v>21</v>
      </c>
      <c r="H85" s="10" t="s">
        <v>114</v>
      </c>
      <c r="I85" s="10" t="s">
        <v>484</v>
      </c>
      <c r="J85" s="10">
        <v>42</v>
      </c>
    </row>
    <row r="86" spans="1:10" ht="57">
      <c r="A86" s="10">
        <v>82</v>
      </c>
      <c r="B86" s="10" t="s">
        <v>29</v>
      </c>
      <c r="C86" s="10" t="s">
        <v>581</v>
      </c>
      <c r="D86" s="10" t="s">
        <v>582</v>
      </c>
      <c r="E86" s="10" t="s">
        <v>583</v>
      </c>
      <c r="F86" s="10" t="s">
        <v>584</v>
      </c>
      <c r="G86" s="10" t="s">
        <v>17</v>
      </c>
      <c r="H86" s="10" t="s">
        <v>114</v>
      </c>
      <c r="I86" s="10" t="s">
        <v>484</v>
      </c>
      <c r="J86" s="10">
        <v>43</v>
      </c>
    </row>
    <row r="87" spans="1:10" ht="42.75">
      <c r="A87" s="10">
        <v>83</v>
      </c>
      <c r="B87" s="10" t="s">
        <v>29</v>
      </c>
      <c r="C87" s="10" t="s">
        <v>585</v>
      </c>
      <c r="D87" s="10" t="s">
        <v>586</v>
      </c>
      <c r="E87" s="10" t="s">
        <v>587</v>
      </c>
      <c r="F87" s="10" t="s">
        <v>588</v>
      </c>
      <c r="G87" s="10" t="s">
        <v>17</v>
      </c>
      <c r="H87" s="10" t="s">
        <v>114</v>
      </c>
      <c r="I87" s="10" t="s">
        <v>484</v>
      </c>
      <c r="J87" s="10">
        <v>44</v>
      </c>
    </row>
    <row r="88" spans="1:10" ht="42.75">
      <c r="A88" s="10">
        <v>84</v>
      </c>
      <c r="B88" s="10" t="s">
        <v>29</v>
      </c>
      <c r="C88" s="10" t="s">
        <v>553</v>
      </c>
      <c r="D88" s="10" t="s">
        <v>554</v>
      </c>
      <c r="E88" s="10" t="s">
        <v>589</v>
      </c>
      <c r="F88" s="10" t="s">
        <v>590</v>
      </c>
      <c r="G88" s="10" t="s">
        <v>17</v>
      </c>
      <c r="H88" s="10" t="s">
        <v>114</v>
      </c>
      <c r="I88" s="10" t="s">
        <v>484</v>
      </c>
      <c r="J88" s="10">
        <v>45</v>
      </c>
    </row>
    <row r="89" spans="1:10" ht="128.25">
      <c r="A89" s="10">
        <v>85</v>
      </c>
      <c r="B89" s="10" t="s">
        <v>29</v>
      </c>
      <c r="C89" s="10" t="s">
        <v>124</v>
      </c>
      <c r="D89" s="10" t="s">
        <v>591</v>
      </c>
      <c r="E89" s="10" t="s">
        <v>125</v>
      </c>
      <c r="F89" s="10" t="s">
        <v>126</v>
      </c>
      <c r="G89" s="10" t="s">
        <v>18</v>
      </c>
      <c r="H89" s="10" t="s">
        <v>114</v>
      </c>
      <c r="I89" s="10" t="s">
        <v>484</v>
      </c>
      <c r="J89" s="10">
        <v>46</v>
      </c>
    </row>
    <row r="90" spans="1:10" ht="242.25">
      <c r="A90" s="10">
        <v>86</v>
      </c>
      <c r="B90" s="10" t="s">
        <v>29</v>
      </c>
      <c r="C90" s="10" t="s">
        <v>127</v>
      </c>
      <c r="D90" s="10" t="s">
        <v>592</v>
      </c>
      <c r="E90" s="10" t="s">
        <v>128</v>
      </c>
      <c r="F90" s="10" t="s">
        <v>129</v>
      </c>
      <c r="G90" s="10" t="s">
        <v>19</v>
      </c>
      <c r="H90" s="10" t="s">
        <v>114</v>
      </c>
      <c r="I90" s="10" t="s">
        <v>484</v>
      </c>
      <c r="J90" s="10">
        <v>47</v>
      </c>
    </row>
    <row r="91" spans="1:10" ht="57">
      <c r="A91" s="10">
        <v>87</v>
      </c>
      <c r="B91" s="10" t="s">
        <v>29</v>
      </c>
      <c r="C91" s="10" t="s">
        <v>593</v>
      </c>
      <c r="D91" s="10" t="s">
        <v>594</v>
      </c>
      <c r="E91" s="10" t="s">
        <v>595</v>
      </c>
      <c r="F91" s="10" t="s">
        <v>596</v>
      </c>
      <c r="G91" s="10" t="s">
        <v>17</v>
      </c>
      <c r="H91" s="10" t="s">
        <v>114</v>
      </c>
      <c r="I91" s="10" t="s">
        <v>484</v>
      </c>
      <c r="J91" s="10">
        <v>48</v>
      </c>
    </row>
    <row r="92" spans="1:10" ht="57">
      <c r="A92" s="10">
        <v>88</v>
      </c>
      <c r="B92" s="10" t="s">
        <v>29</v>
      </c>
      <c r="C92" s="10" t="s">
        <v>256</v>
      </c>
      <c r="D92" s="10" t="s">
        <v>597</v>
      </c>
      <c r="E92" s="10" t="s">
        <v>257</v>
      </c>
      <c r="F92" s="10" t="s">
        <v>258</v>
      </c>
      <c r="G92" s="10" t="s">
        <v>21</v>
      </c>
      <c r="H92" s="10" t="s">
        <v>114</v>
      </c>
      <c r="I92" s="10" t="s">
        <v>484</v>
      </c>
      <c r="J92" s="10">
        <v>49</v>
      </c>
    </row>
    <row r="93" spans="1:10" ht="142.5">
      <c r="A93" s="10">
        <v>89</v>
      </c>
      <c r="B93" s="10" t="s">
        <v>29</v>
      </c>
      <c r="C93" s="10" t="s">
        <v>130</v>
      </c>
      <c r="D93" s="10" t="s">
        <v>598</v>
      </c>
      <c r="E93" s="10" t="s">
        <v>131</v>
      </c>
      <c r="F93" s="10" t="s">
        <v>132</v>
      </c>
      <c r="G93" s="10" t="s">
        <v>20</v>
      </c>
      <c r="H93" s="10" t="s">
        <v>114</v>
      </c>
      <c r="I93" s="10" t="s">
        <v>484</v>
      </c>
      <c r="J93" s="10">
        <v>50</v>
      </c>
    </row>
    <row r="94" spans="1:10" ht="71.25">
      <c r="A94" s="10">
        <v>90</v>
      </c>
      <c r="B94" s="10" t="s">
        <v>30</v>
      </c>
      <c r="C94" s="10" t="s">
        <v>335</v>
      </c>
      <c r="D94" s="10" t="s">
        <v>599</v>
      </c>
      <c r="E94" s="10" t="s">
        <v>600</v>
      </c>
      <c r="F94" s="10" t="s">
        <v>601</v>
      </c>
      <c r="G94" s="10" t="s">
        <v>17</v>
      </c>
      <c r="H94" s="10" t="s">
        <v>136</v>
      </c>
      <c r="I94" s="10" t="s">
        <v>30</v>
      </c>
      <c r="J94" s="10">
        <v>9</v>
      </c>
    </row>
    <row r="95" spans="1:10" ht="57">
      <c r="A95" s="10">
        <v>91</v>
      </c>
      <c r="B95" s="10" t="s">
        <v>30</v>
      </c>
      <c r="C95" s="10" t="s">
        <v>480</v>
      </c>
      <c r="D95" s="10" t="s">
        <v>602</v>
      </c>
      <c r="E95" s="10" t="s">
        <v>603</v>
      </c>
      <c r="F95" s="10" t="s">
        <v>604</v>
      </c>
      <c r="G95" s="10" t="s">
        <v>17</v>
      </c>
      <c r="H95" s="10" t="s">
        <v>136</v>
      </c>
      <c r="I95" s="10" t="s">
        <v>30</v>
      </c>
      <c r="J95" s="10">
        <v>10</v>
      </c>
    </row>
    <row r="96" spans="1:10" ht="99.75">
      <c r="A96" s="10">
        <v>92</v>
      </c>
      <c r="B96" s="10" t="s">
        <v>30</v>
      </c>
      <c r="C96" s="10" t="s">
        <v>354</v>
      </c>
      <c r="D96" s="10" t="s">
        <v>355</v>
      </c>
      <c r="E96" s="10" t="s">
        <v>605</v>
      </c>
      <c r="F96" s="10" t="s">
        <v>606</v>
      </c>
      <c r="G96" s="10" t="s">
        <v>17</v>
      </c>
      <c r="H96" s="10" t="s">
        <v>136</v>
      </c>
      <c r="I96" s="10" t="s">
        <v>30</v>
      </c>
      <c r="J96" s="10">
        <v>11</v>
      </c>
    </row>
    <row r="97" spans="1:10" ht="57">
      <c r="A97" s="10">
        <v>93</v>
      </c>
      <c r="B97" s="10" t="s">
        <v>30</v>
      </c>
      <c r="C97" s="10" t="s">
        <v>607</v>
      </c>
      <c r="D97" s="10" t="s">
        <v>608</v>
      </c>
      <c r="E97" s="10" t="s">
        <v>609</v>
      </c>
      <c r="F97" s="10" t="s">
        <v>610</v>
      </c>
      <c r="G97" s="10" t="s">
        <v>17</v>
      </c>
      <c r="H97" s="10" t="s">
        <v>136</v>
      </c>
      <c r="I97" s="10" t="s">
        <v>30</v>
      </c>
      <c r="J97" s="10">
        <v>12</v>
      </c>
    </row>
    <row r="98" spans="1:10" ht="42.75">
      <c r="A98" s="10">
        <v>94</v>
      </c>
      <c r="B98" s="10" t="s">
        <v>30</v>
      </c>
      <c r="C98" s="10" t="s">
        <v>611</v>
      </c>
      <c r="D98" s="10" t="s">
        <v>612</v>
      </c>
      <c r="E98" s="10" t="s">
        <v>613</v>
      </c>
      <c r="F98" s="10" t="s">
        <v>614</v>
      </c>
      <c r="G98" s="10" t="s">
        <v>17</v>
      </c>
      <c r="H98" s="10" t="s">
        <v>136</v>
      </c>
      <c r="I98" s="10" t="s">
        <v>30</v>
      </c>
      <c r="J98" s="10">
        <v>13</v>
      </c>
    </row>
    <row r="99" spans="1:10" ht="42.75">
      <c r="A99" s="10">
        <v>95</v>
      </c>
      <c r="B99" s="10" t="s">
        <v>30</v>
      </c>
      <c r="C99" s="10" t="s">
        <v>611</v>
      </c>
      <c r="D99" s="10" t="s">
        <v>612</v>
      </c>
      <c r="E99" s="10" t="s">
        <v>615</v>
      </c>
      <c r="F99" s="10" t="s">
        <v>616</v>
      </c>
      <c r="G99" s="10" t="s">
        <v>17</v>
      </c>
      <c r="H99" s="10" t="s">
        <v>136</v>
      </c>
      <c r="I99" s="10" t="s">
        <v>30</v>
      </c>
      <c r="J99" s="10">
        <v>14</v>
      </c>
    </row>
    <row r="100" spans="1:10" ht="57">
      <c r="A100" s="10">
        <v>96</v>
      </c>
      <c r="B100" s="10" t="s">
        <v>30</v>
      </c>
      <c r="C100" s="10" t="s">
        <v>335</v>
      </c>
      <c r="D100" s="10" t="s">
        <v>599</v>
      </c>
      <c r="E100" s="10" t="s">
        <v>617</v>
      </c>
      <c r="F100" s="10" t="s">
        <v>618</v>
      </c>
      <c r="G100" s="10" t="s">
        <v>17</v>
      </c>
      <c r="H100" s="10" t="s">
        <v>136</v>
      </c>
      <c r="I100" s="10" t="s">
        <v>30</v>
      </c>
      <c r="J100" s="10">
        <v>15</v>
      </c>
    </row>
    <row r="101" spans="1:10" ht="57">
      <c r="A101" s="10">
        <v>97</v>
      </c>
      <c r="B101" s="10" t="s">
        <v>30</v>
      </c>
      <c r="C101" s="10" t="s">
        <v>133</v>
      </c>
      <c r="D101" s="10" t="s">
        <v>619</v>
      </c>
      <c r="E101" s="10" t="s">
        <v>134</v>
      </c>
      <c r="F101" s="10" t="s">
        <v>135</v>
      </c>
      <c r="G101" s="10" t="s">
        <v>20</v>
      </c>
      <c r="H101" s="10" t="s">
        <v>136</v>
      </c>
      <c r="I101" s="10" t="s">
        <v>30</v>
      </c>
      <c r="J101" s="10">
        <v>16</v>
      </c>
    </row>
    <row r="102" spans="1:10" ht="57">
      <c r="A102" s="10">
        <v>98</v>
      </c>
      <c r="B102" s="10" t="s">
        <v>30</v>
      </c>
      <c r="C102" s="10" t="s">
        <v>611</v>
      </c>
      <c r="D102" s="10" t="s">
        <v>612</v>
      </c>
      <c r="E102" s="10" t="s">
        <v>620</v>
      </c>
      <c r="F102" s="10" t="s">
        <v>621</v>
      </c>
      <c r="G102" s="10" t="s">
        <v>17</v>
      </c>
      <c r="H102" s="10" t="s">
        <v>136</v>
      </c>
      <c r="I102" s="10" t="s">
        <v>30</v>
      </c>
      <c r="J102" s="10">
        <v>17</v>
      </c>
    </row>
    <row r="103" spans="1:10" ht="57">
      <c r="A103" s="10">
        <v>99</v>
      </c>
      <c r="B103" s="10" t="s">
        <v>30</v>
      </c>
      <c r="C103" s="10" t="s">
        <v>622</v>
      </c>
      <c r="D103" s="10" t="s">
        <v>623</v>
      </c>
      <c r="E103" s="10" t="s">
        <v>624</v>
      </c>
      <c r="F103" s="10" t="s">
        <v>625</v>
      </c>
      <c r="G103" s="10" t="s">
        <v>17</v>
      </c>
      <c r="H103" s="10" t="s">
        <v>136</v>
      </c>
      <c r="I103" s="10" t="s">
        <v>30</v>
      </c>
      <c r="J103" s="10">
        <v>18</v>
      </c>
    </row>
    <row r="104" spans="1:10" ht="114">
      <c r="A104" s="10">
        <v>100</v>
      </c>
      <c r="B104" s="10" t="s">
        <v>30</v>
      </c>
      <c r="C104" s="10" t="s">
        <v>622</v>
      </c>
      <c r="D104" s="10" t="s">
        <v>623</v>
      </c>
      <c r="E104" s="10" t="s">
        <v>626</v>
      </c>
      <c r="F104" s="10" t="s">
        <v>627</v>
      </c>
      <c r="G104" s="10" t="s">
        <v>17</v>
      </c>
      <c r="H104" s="10" t="s">
        <v>136</v>
      </c>
      <c r="I104" s="10" t="s">
        <v>30</v>
      </c>
      <c r="J104" s="10">
        <v>19</v>
      </c>
    </row>
    <row r="105" spans="1:10" ht="57">
      <c r="A105" s="10">
        <v>101</v>
      </c>
      <c r="B105" s="10" t="s">
        <v>30</v>
      </c>
      <c r="C105" s="10" t="s">
        <v>628</v>
      </c>
      <c r="D105" s="10" t="s">
        <v>629</v>
      </c>
      <c r="E105" s="10" t="s">
        <v>630</v>
      </c>
      <c r="F105" s="10" t="s">
        <v>631</v>
      </c>
      <c r="G105" s="10" t="s">
        <v>17</v>
      </c>
      <c r="H105" s="10" t="s">
        <v>136</v>
      </c>
      <c r="I105" s="10" t="s">
        <v>30</v>
      </c>
      <c r="J105" s="10">
        <v>20</v>
      </c>
    </row>
    <row r="106" spans="1:10" ht="42.75">
      <c r="A106" s="10">
        <v>102</v>
      </c>
      <c r="B106" s="10" t="s">
        <v>30</v>
      </c>
      <c r="C106" s="10" t="s">
        <v>632</v>
      </c>
      <c r="D106" s="10" t="s">
        <v>633</v>
      </c>
      <c r="E106" s="10" t="s">
        <v>634</v>
      </c>
      <c r="F106" s="10" t="s">
        <v>635</v>
      </c>
      <c r="G106" s="10" t="s">
        <v>17</v>
      </c>
      <c r="H106" s="10" t="s">
        <v>136</v>
      </c>
      <c r="I106" s="10" t="s">
        <v>30</v>
      </c>
      <c r="J106" s="10">
        <v>21</v>
      </c>
    </row>
    <row r="107" spans="1:10" ht="57">
      <c r="A107" s="10">
        <v>103</v>
      </c>
      <c r="B107" s="10" t="s">
        <v>30</v>
      </c>
      <c r="C107" s="10" t="s">
        <v>137</v>
      </c>
      <c r="D107" s="10" t="s">
        <v>636</v>
      </c>
      <c r="E107" s="10" t="s">
        <v>637</v>
      </c>
      <c r="F107" s="10" t="s">
        <v>638</v>
      </c>
      <c r="G107" s="10" t="s">
        <v>17</v>
      </c>
      <c r="H107" s="10" t="s">
        <v>136</v>
      </c>
      <c r="I107" s="10" t="s">
        <v>30</v>
      </c>
      <c r="J107" s="10">
        <v>22</v>
      </c>
    </row>
    <row r="108" spans="1:10" ht="57">
      <c r="A108" s="10">
        <v>104</v>
      </c>
      <c r="B108" s="10" t="s">
        <v>30</v>
      </c>
      <c r="C108" s="10" t="s">
        <v>362</v>
      </c>
      <c r="D108" s="10" t="s">
        <v>639</v>
      </c>
      <c r="E108" s="10" t="s">
        <v>640</v>
      </c>
      <c r="F108" s="10" t="s">
        <v>641</v>
      </c>
      <c r="G108" s="10" t="s">
        <v>17</v>
      </c>
      <c r="H108" s="10" t="s">
        <v>136</v>
      </c>
      <c r="I108" s="10" t="s">
        <v>30</v>
      </c>
      <c r="J108" s="10">
        <v>23</v>
      </c>
    </row>
    <row r="109" spans="1:10" ht="42.75">
      <c r="A109" s="10">
        <v>105</v>
      </c>
      <c r="B109" s="10" t="s">
        <v>30</v>
      </c>
      <c r="C109" s="10" t="s">
        <v>642</v>
      </c>
      <c r="D109" s="10" t="s">
        <v>643</v>
      </c>
      <c r="E109" s="10" t="s">
        <v>644</v>
      </c>
      <c r="F109" s="10" t="s">
        <v>645</v>
      </c>
      <c r="G109" s="10" t="s">
        <v>17</v>
      </c>
      <c r="H109" s="10" t="s">
        <v>136</v>
      </c>
      <c r="I109" s="10" t="s">
        <v>30</v>
      </c>
      <c r="J109" s="10">
        <v>24</v>
      </c>
    </row>
    <row r="110" spans="1:10" ht="42.75">
      <c r="A110" s="10">
        <v>106</v>
      </c>
      <c r="B110" s="10" t="s">
        <v>30</v>
      </c>
      <c r="C110" s="10" t="s">
        <v>137</v>
      </c>
      <c r="D110" s="10" t="s">
        <v>643</v>
      </c>
      <c r="E110" s="10" t="s">
        <v>646</v>
      </c>
      <c r="F110" s="10" t="s">
        <v>647</v>
      </c>
      <c r="G110" s="10" t="s">
        <v>17</v>
      </c>
      <c r="H110" s="10" t="s">
        <v>136</v>
      </c>
      <c r="I110" s="10" t="s">
        <v>30</v>
      </c>
      <c r="J110" s="10">
        <v>25</v>
      </c>
    </row>
    <row r="111" spans="1:10" ht="57">
      <c r="A111" s="10">
        <v>107</v>
      </c>
      <c r="B111" s="10" t="s">
        <v>30</v>
      </c>
      <c r="C111" s="10" t="s">
        <v>143</v>
      </c>
      <c r="D111" s="10" t="s">
        <v>648</v>
      </c>
      <c r="E111" s="10" t="s">
        <v>649</v>
      </c>
      <c r="F111" s="10" t="s">
        <v>650</v>
      </c>
      <c r="G111" s="10" t="s">
        <v>17</v>
      </c>
      <c r="H111" s="10" t="s">
        <v>136</v>
      </c>
      <c r="I111" s="10" t="s">
        <v>30</v>
      </c>
      <c r="J111" s="10">
        <v>26</v>
      </c>
    </row>
    <row r="112" spans="1:10" ht="71.25">
      <c r="A112" s="10">
        <v>108</v>
      </c>
      <c r="B112" s="10" t="s">
        <v>30</v>
      </c>
      <c r="C112" s="10" t="s">
        <v>651</v>
      </c>
      <c r="D112" s="10" t="s">
        <v>652</v>
      </c>
      <c r="E112" s="10" t="s">
        <v>653</v>
      </c>
      <c r="F112" s="10" t="s">
        <v>654</v>
      </c>
      <c r="G112" s="10" t="s">
        <v>17</v>
      </c>
      <c r="H112" s="10" t="s">
        <v>136</v>
      </c>
      <c r="I112" s="10" t="s">
        <v>30</v>
      </c>
      <c r="J112" s="10">
        <v>27</v>
      </c>
    </row>
    <row r="113" spans="1:10" ht="57">
      <c r="A113" s="10">
        <v>109</v>
      </c>
      <c r="B113" s="10" t="s">
        <v>30</v>
      </c>
      <c r="C113" s="10" t="s">
        <v>115</v>
      </c>
      <c r="D113" s="10" t="s">
        <v>655</v>
      </c>
      <c r="E113" s="10" t="s">
        <v>656</v>
      </c>
      <c r="F113" s="10" t="s">
        <v>657</v>
      </c>
      <c r="G113" s="10" t="s">
        <v>17</v>
      </c>
      <c r="H113" s="10" t="s">
        <v>136</v>
      </c>
      <c r="I113" s="10" t="s">
        <v>30</v>
      </c>
      <c r="J113" s="10">
        <v>28</v>
      </c>
    </row>
    <row r="114" spans="1:10" ht="57">
      <c r="A114" s="10">
        <v>110</v>
      </c>
      <c r="B114" s="10" t="s">
        <v>30</v>
      </c>
      <c r="C114" s="10" t="s">
        <v>658</v>
      </c>
      <c r="D114" s="10" t="s">
        <v>659</v>
      </c>
      <c r="E114" s="10" t="s">
        <v>660</v>
      </c>
      <c r="F114" s="10" t="s">
        <v>661</v>
      </c>
      <c r="G114" s="10" t="s">
        <v>17</v>
      </c>
      <c r="H114" s="10" t="s">
        <v>136</v>
      </c>
      <c r="I114" s="10" t="s">
        <v>30</v>
      </c>
      <c r="J114" s="10">
        <v>29</v>
      </c>
    </row>
    <row r="115" spans="1:10" ht="57">
      <c r="A115" s="10">
        <v>111</v>
      </c>
      <c r="B115" s="10" t="s">
        <v>30</v>
      </c>
      <c r="C115" s="10" t="s">
        <v>662</v>
      </c>
      <c r="D115" s="10" t="s">
        <v>663</v>
      </c>
      <c r="E115" s="10" t="s">
        <v>664</v>
      </c>
      <c r="F115" s="10" t="s">
        <v>665</v>
      </c>
      <c r="G115" s="10" t="s">
        <v>17</v>
      </c>
      <c r="H115" s="10" t="s">
        <v>136</v>
      </c>
      <c r="I115" s="10" t="s">
        <v>30</v>
      </c>
      <c r="J115" s="10">
        <v>30</v>
      </c>
    </row>
    <row r="116" spans="1:10" ht="57">
      <c r="A116" s="10">
        <v>112</v>
      </c>
      <c r="B116" s="10" t="s">
        <v>30</v>
      </c>
      <c r="C116" s="10" t="s">
        <v>362</v>
      </c>
      <c r="D116" s="10" t="s">
        <v>639</v>
      </c>
      <c r="E116" s="10" t="s">
        <v>666</v>
      </c>
      <c r="F116" s="10" t="s">
        <v>667</v>
      </c>
      <c r="G116" s="10" t="s">
        <v>17</v>
      </c>
      <c r="H116" s="10" t="s">
        <v>136</v>
      </c>
      <c r="I116" s="10" t="s">
        <v>30</v>
      </c>
      <c r="J116" s="10">
        <v>31</v>
      </c>
    </row>
    <row r="117" spans="1:10" ht="57">
      <c r="A117" s="10">
        <v>113</v>
      </c>
      <c r="B117" s="10" t="s">
        <v>30</v>
      </c>
      <c r="C117" s="10" t="s">
        <v>143</v>
      </c>
      <c r="D117" s="10" t="s">
        <v>648</v>
      </c>
      <c r="E117" s="10" t="s">
        <v>668</v>
      </c>
      <c r="F117" s="10" t="s">
        <v>669</v>
      </c>
      <c r="G117" s="10" t="s">
        <v>17</v>
      </c>
      <c r="H117" s="10" t="s">
        <v>136</v>
      </c>
      <c r="I117" s="10" t="s">
        <v>30</v>
      </c>
      <c r="J117" s="10">
        <v>32</v>
      </c>
    </row>
    <row r="118" spans="1:10" ht="71.25">
      <c r="A118" s="10">
        <v>114</v>
      </c>
      <c r="B118" s="10" t="s">
        <v>30</v>
      </c>
      <c r="C118" s="10" t="s">
        <v>670</v>
      </c>
      <c r="D118" s="10" t="s">
        <v>671</v>
      </c>
      <c r="E118" s="10" t="s">
        <v>672</v>
      </c>
      <c r="F118" s="10" t="s">
        <v>673</v>
      </c>
      <c r="G118" s="10" t="s">
        <v>17</v>
      </c>
      <c r="H118" s="10" t="s">
        <v>136</v>
      </c>
      <c r="I118" s="10" t="s">
        <v>30</v>
      </c>
      <c r="J118" s="10">
        <v>33</v>
      </c>
    </row>
    <row r="119" spans="1:10" ht="57">
      <c r="A119" s="10">
        <v>115</v>
      </c>
      <c r="B119" s="10" t="s">
        <v>30</v>
      </c>
      <c r="C119" s="10" t="s">
        <v>137</v>
      </c>
      <c r="D119" s="10" t="s">
        <v>643</v>
      </c>
      <c r="E119" s="10" t="s">
        <v>138</v>
      </c>
      <c r="F119" s="10" t="s">
        <v>139</v>
      </c>
      <c r="G119" s="10" t="s">
        <v>20</v>
      </c>
      <c r="H119" s="10" t="s">
        <v>136</v>
      </c>
      <c r="I119" s="10" t="s">
        <v>30</v>
      </c>
      <c r="J119" s="10">
        <v>34</v>
      </c>
    </row>
    <row r="120" spans="1:10" ht="57">
      <c r="A120" s="10">
        <v>116</v>
      </c>
      <c r="B120" s="10" t="s">
        <v>30</v>
      </c>
      <c r="C120" s="10" t="s">
        <v>674</v>
      </c>
      <c r="D120" s="10" t="s">
        <v>675</v>
      </c>
      <c r="E120" s="10" t="s">
        <v>676</v>
      </c>
      <c r="F120" s="10" t="s">
        <v>677</v>
      </c>
      <c r="G120" s="10" t="s">
        <v>17</v>
      </c>
      <c r="H120" s="10" t="s">
        <v>136</v>
      </c>
      <c r="I120" s="10" t="s">
        <v>30</v>
      </c>
      <c r="J120" s="10">
        <v>35</v>
      </c>
    </row>
    <row r="121" spans="1:10" ht="71.25">
      <c r="A121" s="10">
        <v>117</v>
      </c>
      <c r="B121" s="10" t="s">
        <v>30</v>
      </c>
      <c r="C121" s="10" t="s">
        <v>140</v>
      </c>
      <c r="D121" s="10" t="s">
        <v>678</v>
      </c>
      <c r="E121" s="10" t="s">
        <v>141</v>
      </c>
      <c r="F121" s="10" t="s">
        <v>142</v>
      </c>
      <c r="G121" s="10" t="s">
        <v>19</v>
      </c>
      <c r="H121" s="10" t="s">
        <v>136</v>
      </c>
      <c r="I121" s="10" t="s">
        <v>30</v>
      </c>
      <c r="J121" s="10">
        <v>36</v>
      </c>
    </row>
    <row r="122" spans="1:10" ht="71.25">
      <c r="A122" s="10">
        <v>118</v>
      </c>
      <c r="B122" s="10" t="s">
        <v>30</v>
      </c>
      <c r="C122" s="10" t="s">
        <v>679</v>
      </c>
      <c r="D122" s="10" t="s">
        <v>680</v>
      </c>
      <c r="E122" s="10" t="s">
        <v>681</v>
      </c>
      <c r="F122" s="10" t="s">
        <v>682</v>
      </c>
      <c r="G122" s="10" t="s">
        <v>17</v>
      </c>
      <c r="H122" s="10" t="s">
        <v>136</v>
      </c>
      <c r="I122" s="10" t="s">
        <v>30</v>
      </c>
      <c r="J122" s="10">
        <v>37</v>
      </c>
    </row>
    <row r="123" spans="1:10" ht="99.75">
      <c r="A123" s="10">
        <v>119</v>
      </c>
      <c r="B123" s="10" t="s">
        <v>30</v>
      </c>
      <c r="C123" s="10" t="s">
        <v>362</v>
      </c>
      <c r="D123" s="10" t="s">
        <v>639</v>
      </c>
      <c r="E123" s="10" t="s">
        <v>683</v>
      </c>
      <c r="F123" s="10" t="s">
        <v>684</v>
      </c>
      <c r="G123" s="10" t="s">
        <v>17</v>
      </c>
      <c r="H123" s="10" t="s">
        <v>136</v>
      </c>
      <c r="I123" s="10" t="s">
        <v>30</v>
      </c>
      <c r="J123" s="10">
        <v>38</v>
      </c>
    </row>
    <row r="124" spans="1:10" ht="85.5">
      <c r="A124" s="10">
        <v>120</v>
      </c>
      <c r="B124" s="10" t="s">
        <v>30</v>
      </c>
      <c r="C124" s="10" t="s">
        <v>362</v>
      </c>
      <c r="D124" s="10" t="s">
        <v>639</v>
      </c>
      <c r="E124" s="10" t="s">
        <v>685</v>
      </c>
      <c r="F124" s="10" t="s">
        <v>686</v>
      </c>
      <c r="G124" s="10" t="s">
        <v>17</v>
      </c>
      <c r="H124" s="10" t="s">
        <v>136</v>
      </c>
      <c r="I124" s="10" t="s">
        <v>30</v>
      </c>
      <c r="J124" s="10">
        <v>39</v>
      </c>
    </row>
    <row r="125" spans="1:10" ht="85.5">
      <c r="A125" s="10">
        <v>121</v>
      </c>
      <c r="B125" s="10" t="s">
        <v>30</v>
      </c>
      <c r="C125" s="10" t="s">
        <v>687</v>
      </c>
      <c r="D125" s="10" t="s">
        <v>688</v>
      </c>
      <c r="E125" s="10" t="s">
        <v>689</v>
      </c>
      <c r="F125" s="10" t="s">
        <v>690</v>
      </c>
      <c r="G125" s="10" t="s">
        <v>17</v>
      </c>
      <c r="H125" s="10" t="s">
        <v>136</v>
      </c>
      <c r="I125" s="10" t="s">
        <v>30</v>
      </c>
      <c r="J125" s="10">
        <v>40</v>
      </c>
    </row>
    <row r="126" spans="1:10" ht="71.25">
      <c r="A126" s="10">
        <v>122</v>
      </c>
      <c r="B126" s="10" t="s">
        <v>30</v>
      </c>
      <c r="C126" s="10" t="s">
        <v>691</v>
      </c>
      <c r="D126" s="10" t="s">
        <v>692</v>
      </c>
      <c r="E126" s="10" t="s">
        <v>693</v>
      </c>
      <c r="F126" s="10" t="s">
        <v>694</v>
      </c>
      <c r="G126" s="10" t="s">
        <v>17</v>
      </c>
      <c r="H126" s="10" t="s">
        <v>136</v>
      </c>
      <c r="I126" s="10" t="s">
        <v>30</v>
      </c>
      <c r="J126" s="10">
        <v>41</v>
      </c>
    </row>
    <row r="127" spans="1:10" ht="85.5">
      <c r="A127" s="10">
        <v>123</v>
      </c>
      <c r="B127" s="10" t="s">
        <v>30</v>
      </c>
      <c r="C127" s="10" t="s">
        <v>695</v>
      </c>
      <c r="D127" s="10" t="s">
        <v>696</v>
      </c>
      <c r="E127" s="10" t="s">
        <v>697</v>
      </c>
      <c r="F127" s="10" t="s">
        <v>698</v>
      </c>
      <c r="G127" s="10" t="s">
        <v>17</v>
      </c>
      <c r="H127" s="10" t="s">
        <v>136</v>
      </c>
      <c r="I127" s="10" t="s">
        <v>30</v>
      </c>
      <c r="J127" s="10">
        <v>42</v>
      </c>
    </row>
    <row r="128" spans="1:10" ht="99.75">
      <c r="A128" s="10">
        <v>124</v>
      </c>
      <c r="B128" s="10" t="s">
        <v>30</v>
      </c>
      <c r="C128" s="10" t="s">
        <v>366</v>
      </c>
      <c r="D128" s="10" t="s">
        <v>699</v>
      </c>
      <c r="E128" s="10" t="s">
        <v>700</v>
      </c>
      <c r="F128" s="10" t="s">
        <v>701</v>
      </c>
      <c r="G128" s="10" t="s">
        <v>17</v>
      </c>
      <c r="H128" s="10" t="s">
        <v>136</v>
      </c>
      <c r="I128" s="10" t="s">
        <v>30</v>
      </c>
      <c r="J128" s="10">
        <v>43</v>
      </c>
    </row>
    <row r="129" spans="1:10" ht="128.25">
      <c r="A129" s="10">
        <v>125</v>
      </c>
      <c r="B129" s="10" t="s">
        <v>30</v>
      </c>
      <c r="C129" s="10" t="s">
        <v>143</v>
      </c>
      <c r="D129" s="10" t="s">
        <v>648</v>
      </c>
      <c r="E129" s="10" t="s">
        <v>144</v>
      </c>
      <c r="F129" s="10" t="s">
        <v>145</v>
      </c>
      <c r="G129" s="10" t="s">
        <v>19</v>
      </c>
      <c r="H129" s="10" t="s">
        <v>136</v>
      </c>
      <c r="I129" s="10" t="s">
        <v>30</v>
      </c>
      <c r="J129" s="10">
        <v>44</v>
      </c>
    </row>
    <row r="130" spans="1:10" ht="85.5">
      <c r="A130" s="10">
        <v>126</v>
      </c>
      <c r="B130" s="10" t="s">
        <v>30</v>
      </c>
      <c r="C130" s="10" t="s">
        <v>702</v>
      </c>
      <c r="D130" s="10" t="s">
        <v>703</v>
      </c>
      <c r="E130" s="10" t="s">
        <v>704</v>
      </c>
      <c r="F130" s="10" t="s">
        <v>705</v>
      </c>
      <c r="G130" s="10" t="s">
        <v>17</v>
      </c>
      <c r="H130" s="10" t="s">
        <v>136</v>
      </c>
      <c r="I130" s="10" t="s">
        <v>30</v>
      </c>
      <c r="J130" s="10">
        <v>45</v>
      </c>
    </row>
    <row r="131" spans="1:10" ht="85.5">
      <c r="A131" s="10">
        <v>127</v>
      </c>
      <c r="B131" s="10" t="s">
        <v>30</v>
      </c>
      <c r="C131" s="10" t="s">
        <v>521</v>
      </c>
      <c r="D131" s="10" t="s">
        <v>706</v>
      </c>
      <c r="E131" s="10" t="s">
        <v>707</v>
      </c>
      <c r="F131" s="10" t="s">
        <v>708</v>
      </c>
      <c r="G131" s="10" t="s">
        <v>17</v>
      </c>
      <c r="H131" s="10" t="s">
        <v>136</v>
      </c>
      <c r="I131" s="10" t="s">
        <v>30</v>
      </c>
      <c r="J131" s="10">
        <v>46</v>
      </c>
    </row>
    <row r="132" spans="1:10" ht="71.25">
      <c r="A132" s="10">
        <v>128</v>
      </c>
      <c r="B132" s="10" t="s">
        <v>30</v>
      </c>
      <c r="C132" s="10" t="s">
        <v>143</v>
      </c>
      <c r="D132" s="10" t="s">
        <v>648</v>
      </c>
      <c r="E132" s="10" t="s">
        <v>709</v>
      </c>
      <c r="F132" s="10" t="s">
        <v>710</v>
      </c>
      <c r="G132" s="10" t="s">
        <v>17</v>
      </c>
      <c r="H132" s="10" t="s">
        <v>136</v>
      </c>
      <c r="I132" s="10" t="s">
        <v>30</v>
      </c>
      <c r="J132" s="10">
        <v>47</v>
      </c>
    </row>
    <row r="133" spans="1:10" ht="71.25">
      <c r="A133" s="10">
        <v>129</v>
      </c>
      <c r="B133" s="10" t="s">
        <v>30</v>
      </c>
      <c r="C133" s="10" t="s">
        <v>366</v>
      </c>
      <c r="D133" s="10" t="s">
        <v>699</v>
      </c>
      <c r="E133" s="10" t="s">
        <v>711</v>
      </c>
      <c r="F133" s="10" t="s">
        <v>712</v>
      </c>
      <c r="G133" s="10" t="s">
        <v>17</v>
      </c>
      <c r="H133" s="10" t="s">
        <v>136</v>
      </c>
      <c r="I133" s="10" t="s">
        <v>30</v>
      </c>
      <c r="J133" s="10">
        <v>48</v>
      </c>
    </row>
    <row r="134" spans="1:10" ht="42.75">
      <c r="A134" s="10">
        <v>130</v>
      </c>
      <c r="B134" s="10" t="s">
        <v>30</v>
      </c>
      <c r="C134" s="10" t="s">
        <v>713</v>
      </c>
      <c r="D134" s="10" t="s">
        <v>714</v>
      </c>
      <c r="E134" s="10" t="s">
        <v>715</v>
      </c>
      <c r="F134" s="10" t="s">
        <v>716</v>
      </c>
      <c r="G134" s="10" t="s">
        <v>17</v>
      </c>
      <c r="H134" s="10" t="s">
        <v>136</v>
      </c>
      <c r="I134" s="10" t="s">
        <v>30</v>
      </c>
      <c r="J134" s="10">
        <v>49</v>
      </c>
    </row>
    <row r="135" spans="1:10" ht="42.75">
      <c r="A135" s="10">
        <v>131</v>
      </c>
      <c r="B135" s="10" t="s">
        <v>30</v>
      </c>
      <c r="C135" s="10" t="s">
        <v>717</v>
      </c>
      <c r="D135" s="10" t="s">
        <v>718</v>
      </c>
      <c r="E135" s="10" t="s">
        <v>719</v>
      </c>
      <c r="F135" s="10" t="s">
        <v>720</v>
      </c>
      <c r="G135" s="10" t="s">
        <v>22</v>
      </c>
      <c r="H135" s="10" t="s">
        <v>136</v>
      </c>
      <c r="I135" s="10" t="s">
        <v>30</v>
      </c>
      <c r="J135" s="10">
        <v>50</v>
      </c>
    </row>
    <row r="136" spans="1:10" ht="42.75">
      <c r="A136" s="10">
        <v>132</v>
      </c>
      <c r="B136" s="10" t="s">
        <v>30</v>
      </c>
      <c r="C136" s="10" t="s">
        <v>721</v>
      </c>
      <c r="D136" s="10" t="s">
        <v>722</v>
      </c>
      <c r="E136" s="10" t="s">
        <v>723</v>
      </c>
      <c r="F136" s="10" t="s">
        <v>724</v>
      </c>
      <c r="G136" s="10" t="s">
        <v>22</v>
      </c>
      <c r="H136" s="10" t="s">
        <v>136</v>
      </c>
      <c r="I136" s="10" t="s">
        <v>30</v>
      </c>
      <c r="J136" s="10">
        <v>51</v>
      </c>
    </row>
    <row r="137" spans="1:10" ht="42.75">
      <c r="A137" s="10">
        <v>133</v>
      </c>
      <c r="B137" s="10" t="s">
        <v>30</v>
      </c>
      <c r="C137" s="10" t="s">
        <v>725</v>
      </c>
      <c r="D137" s="10" t="s">
        <v>726</v>
      </c>
      <c r="E137" s="10" t="s">
        <v>727</v>
      </c>
      <c r="F137" s="10" t="s">
        <v>728</v>
      </c>
      <c r="G137" s="10" t="s">
        <v>22</v>
      </c>
      <c r="H137" s="10" t="s">
        <v>136</v>
      </c>
      <c r="I137" s="10" t="s">
        <v>30</v>
      </c>
      <c r="J137" s="10">
        <v>52</v>
      </c>
    </row>
    <row r="138" spans="1:10" ht="57">
      <c r="A138" s="10">
        <v>134</v>
      </c>
      <c r="B138" s="10" t="s">
        <v>30</v>
      </c>
      <c r="C138" s="10" t="s">
        <v>729</v>
      </c>
      <c r="D138" s="10" t="s">
        <v>730</v>
      </c>
      <c r="E138" s="10" t="s">
        <v>731</v>
      </c>
      <c r="F138" s="10" t="s">
        <v>732</v>
      </c>
      <c r="G138" s="10" t="s">
        <v>17</v>
      </c>
      <c r="H138" s="10" t="s">
        <v>136</v>
      </c>
      <c r="I138" s="10" t="s">
        <v>30</v>
      </c>
      <c r="J138" s="10">
        <v>53</v>
      </c>
    </row>
    <row r="139" spans="1:10" ht="71.25">
      <c r="A139" s="10">
        <v>135</v>
      </c>
      <c r="B139" s="10" t="s">
        <v>30</v>
      </c>
      <c r="C139" s="10" t="s">
        <v>733</v>
      </c>
      <c r="D139" s="10" t="s">
        <v>734</v>
      </c>
      <c r="E139" s="10" t="s">
        <v>735</v>
      </c>
      <c r="F139" s="10" t="s">
        <v>736</v>
      </c>
      <c r="G139" s="10" t="s">
        <v>17</v>
      </c>
      <c r="H139" s="10" t="s">
        <v>136</v>
      </c>
      <c r="I139" s="10" t="s">
        <v>30</v>
      </c>
      <c r="J139" s="10">
        <v>54</v>
      </c>
    </row>
    <row r="140" spans="1:10" ht="57">
      <c r="A140" s="10">
        <v>136</v>
      </c>
      <c r="B140" s="10" t="s">
        <v>31</v>
      </c>
      <c r="C140" s="10" t="s">
        <v>737</v>
      </c>
      <c r="D140" s="10" t="s">
        <v>738</v>
      </c>
      <c r="E140" s="10" t="s">
        <v>739</v>
      </c>
      <c r="F140" s="10" t="s">
        <v>740</v>
      </c>
      <c r="G140" s="10" t="s">
        <v>17</v>
      </c>
      <c r="H140" s="10" t="s">
        <v>149</v>
      </c>
      <c r="I140" s="10" t="s">
        <v>31</v>
      </c>
      <c r="J140" s="10">
        <v>9</v>
      </c>
    </row>
    <row r="141" spans="1:10" ht="71.25">
      <c r="A141" s="10">
        <v>137</v>
      </c>
      <c r="B141" s="10" t="s">
        <v>31</v>
      </c>
      <c r="C141" s="10" t="s">
        <v>741</v>
      </c>
      <c r="D141" s="10" t="s">
        <v>742</v>
      </c>
      <c r="E141" s="10" t="s">
        <v>743</v>
      </c>
      <c r="F141" s="10" t="s">
        <v>744</v>
      </c>
      <c r="G141" s="10" t="s">
        <v>17</v>
      </c>
      <c r="H141" s="10" t="s">
        <v>149</v>
      </c>
      <c r="I141" s="10" t="s">
        <v>31</v>
      </c>
      <c r="J141" s="10">
        <v>10</v>
      </c>
    </row>
    <row r="142" spans="1:10" ht="85.5">
      <c r="A142" s="10">
        <v>138</v>
      </c>
      <c r="B142" s="10" t="s">
        <v>31</v>
      </c>
      <c r="C142" s="10" t="s">
        <v>146</v>
      </c>
      <c r="D142" s="10" t="s">
        <v>745</v>
      </c>
      <c r="E142" s="10" t="s">
        <v>147</v>
      </c>
      <c r="F142" s="10" t="s">
        <v>148</v>
      </c>
      <c r="G142" s="10" t="s">
        <v>19</v>
      </c>
      <c r="H142" s="10" t="s">
        <v>149</v>
      </c>
      <c r="I142" s="10" t="s">
        <v>31</v>
      </c>
      <c r="J142" s="10">
        <v>11</v>
      </c>
    </row>
    <row r="143" spans="1:10" ht="42.75">
      <c r="A143" s="10">
        <v>139</v>
      </c>
      <c r="B143" s="10" t="s">
        <v>31</v>
      </c>
      <c r="C143" s="10" t="s">
        <v>362</v>
      </c>
      <c r="D143" s="10" t="s">
        <v>363</v>
      </c>
      <c r="E143" s="10" t="s">
        <v>364</v>
      </c>
      <c r="F143" s="10" t="s">
        <v>365</v>
      </c>
      <c r="G143" s="10" t="s">
        <v>17</v>
      </c>
      <c r="H143" s="10" t="s">
        <v>149</v>
      </c>
      <c r="I143" s="10" t="s">
        <v>31</v>
      </c>
      <c r="J143" s="10">
        <v>12</v>
      </c>
    </row>
    <row r="144" spans="1:10" ht="42.75">
      <c r="A144" s="10">
        <v>140</v>
      </c>
      <c r="B144" s="10" t="s">
        <v>31</v>
      </c>
      <c r="C144" s="10" t="s">
        <v>366</v>
      </c>
      <c r="D144" s="10" t="s">
        <v>367</v>
      </c>
      <c r="E144" s="10" t="s">
        <v>368</v>
      </c>
      <c r="F144" s="10" t="s">
        <v>369</v>
      </c>
      <c r="G144" s="10" t="s">
        <v>17</v>
      </c>
      <c r="H144" s="10" t="s">
        <v>149</v>
      </c>
      <c r="I144" s="10" t="s">
        <v>31</v>
      </c>
      <c r="J144" s="10">
        <v>13</v>
      </c>
    </row>
    <row r="145" spans="1:10" ht="270.75">
      <c r="A145" s="10">
        <v>141</v>
      </c>
      <c r="B145" s="10" t="s">
        <v>31</v>
      </c>
      <c r="C145" s="10" t="s">
        <v>150</v>
      </c>
      <c r="D145" s="10" t="s">
        <v>746</v>
      </c>
      <c r="E145" s="10" t="s">
        <v>151</v>
      </c>
      <c r="F145" s="10" t="s">
        <v>152</v>
      </c>
      <c r="G145" s="10" t="s">
        <v>20</v>
      </c>
      <c r="H145" s="10" t="s">
        <v>149</v>
      </c>
      <c r="I145" s="10" t="s">
        <v>31</v>
      </c>
      <c r="J145" s="10">
        <v>14</v>
      </c>
    </row>
    <row r="146" spans="1:10" ht="99.75">
      <c r="A146" s="10">
        <v>142</v>
      </c>
      <c r="B146" s="10" t="s">
        <v>31</v>
      </c>
      <c r="C146" s="10" t="s">
        <v>153</v>
      </c>
      <c r="D146" s="10" t="s">
        <v>747</v>
      </c>
      <c r="E146" s="10" t="s">
        <v>154</v>
      </c>
      <c r="F146" s="10" t="s">
        <v>155</v>
      </c>
      <c r="G146" s="10" t="s">
        <v>20</v>
      </c>
      <c r="H146" s="10" t="s">
        <v>149</v>
      </c>
      <c r="I146" s="10" t="s">
        <v>31</v>
      </c>
      <c r="J146" s="10">
        <v>15</v>
      </c>
    </row>
    <row r="147" spans="1:10" ht="85.5">
      <c r="A147" s="10">
        <v>143</v>
      </c>
      <c r="B147" s="10" t="s">
        <v>31</v>
      </c>
      <c r="C147" s="10" t="s">
        <v>748</v>
      </c>
      <c r="D147" s="10" t="s">
        <v>749</v>
      </c>
      <c r="E147" s="10" t="s">
        <v>750</v>
      </c>
      <c r="F147" s="10" t="s">
        <v>751</v>
      </c>
      <c r="G147" s="10" t="s">
        <v>17</v>
      </c>
      <c r="H147" s="10" t="s">
        <v>149</v>
      </c>
      <c r="I147" s="10" t="s">
        <v>31</v>
      </c>
      <c r="J147" s="10">
        <v>16</v>
      </c>
    </row>
    <row r="148" spans="1:10" ht="85.5">
      <c r="A148" s="10">
        <v>144</v>
      </c>
      <c r="B148" s="10" t="s">
        <v>31</v>
      </c>
      <c r="C148" s="10" t="s">
        <v>752</v>
      </c>
      <c r="D148" s="10" t="s">
        <v>753</v>
      </c>
      <c r="E148" s="10" t="s">
        <v>754</v>
      </c>
      <c r="F148" s="10" t="s">
        <v>755</v>
      </c>
      <c r="G148" s="10" t="s">
        <v>17</v>
      </c>
      <c r="H148" s="10" t="s">
        <v>149</v>
      </c>
      <c r="I148" s="10" t="s">
        <v>31</v>
      </c>
      <c r="J148" s="10">
        <v>17</v>
      </c>
    </row>
    <row r="149" spans="1:10" ht="71.25">
      <c r="A149" s="10">
        <v>145</v>
      </c>
      <c r="B149" s="10" t="s">
        <v>31</v>
      </c>
      <c r="C149" s="10" t="s">
        <v>756</v>
      </c>
      <c r="D149" s="10" t="s">
        <v>757</v>
      </c>
      <c r="E149" s="10" t="s">
        <v>758</v>
      </c>
      <c r="F149" s="10" t="s">
        <v>759</v>
      </c>
      <c r="G149" s="10" t="s">
        <v>17</v>
      </c>
      <c r="H149" s="10" t="s">
        <v>149</v>
      </c>
      <c r="I149" s="10" t="s">
        <v>31</v>
      </c>
      <c r="J149" s="10">
        <v>18</v>
      </c>
    </row>
    <row r="150" spans="1:10" ht="71.25">
      <c r="A150" s="10">
        <v>146</v>
      </c>
      <c r="B150" s="10" t="s">
        <v>31</v>
      </c>
      <c r="C150" s="10" t="s">
        <v>259</v>
      </c>
      <c r="D150" s="10" t="s">
        <v>760</v>
      </c>
      <c r="E150" s="10" t="s">
        <v>260</v>
      </c>
      <c r="F150" s="10" t="s">
        <v>261</v>
      </c>
      <c r="G150" s="10" t="s">
        <v>21</v>
      </c>
      <c r="H150" s="10" t="s">
        <v>149</v>
      </c>
      <c r="I150" s="10" t="s">
        <v>31</v>
      </c>
      <c r="J150" s="10">
        <v>19</v>
      </c>
    </row>
    <row r="151" spans="1:10" ht="85.5">
      <c r="A151" s="10">
        <v>147</v>
      </c>
      <c r="B151" s="10" t="s">
        <v>31</v>
      </c>
      <c r="C151" s="10" t="s">
        <v>761</v>
      </c>
      <c r="D151" s="10" t="s">
        <v>762</v>
      </c>
      <c r="E151" s="10" t="s">
        <v>763</v>
      </c>
      <c r="F151" s="10" t="s">
        <v>764</v>
      </c>
      <c r="G151" s="10" t="s">
        <v>17</v>
      </c>
      <c r="H151" s="10" t="s">
        <v>149</v>
      </c>
      <c r="I151" s="10" t="s">
        <v>31</v>
      </c>
      <c r="J151" s="10">
        <v>20</v>
      </c>
    </row>
    <row r="152" spans="1:10" ht="71.25">
      <c r="A152" s="10">
        <v>148</v>
      </c>
      <c r="B152" s="10" t="s">
        <v>31</v>
      </c>
      <c r="C152" s="10" t="s">
        <v>765</v>
      </c>
      <c r="D152" s="10" t="s">
        <v>766</v>
      </c>
      <c r="E152" s="10" t="s">
        <v>767</v>
      </c>
      <c r="F152" s="10" t="s">
        <v>768</v>
      </c>
      <c r="G152" s="10" t="s">
        <v>17</v>
      </c>
      <c r="H152" s="10" t="s">
        <v>149</v>
      </c>
      <c r="I152" s="10" t="s">
        <v>31</v>
      </c>
      <c r="J152" s="10">
        <v>21</v>
      </c>
    </row>
    <row r="153" spans="1:10" ht="71.25">
      <c r="A153" s="10">
        <v>149</v>
      </c>
      <c r="B153" s="10" t="s">
        <v>31</v>
      </c>
      <c r="C153" s="10" t="s">
        <v>769</v>
      </c>
      <c r="D153" s="10" t="s">
        <v>770</v>
      </c>
      <c r="E153" s="10" t="s">
        <v>771</v>
      </c>
      <c r="F153" s="10" t="s">
        <v>772</v>
      </c>
      <c r="G153" s="10" t="s">
        <v>17</v>
      </c>
      <c r="H153" s="10" t="s">
        <v>149</v>
      </c>
      <c r="I153" s="10" t="s">
        <v>31</v>
      </c>
      <c r="J153" s="10">
        <v>22</v>
      </c>
    </row>
    <row r="154" spans="1:10" ht="57">
      <c r="A154" s="10">
        <v>150</v>
      </c>
      <c r="B154" s="10" t="s">
        <v>31</v>
      </c>
      <c r="C154" s="10" t="s">
        <v>773</v>
      </c>
      <c r="D154" s="10" t="s">
        <v>774</v>
      </c>
      <c r="E154" s="10" t="s">
        <v>775</v>
      </c>
      <c r="F154" s="10" t="s">
        <v>776</v>
      </c>
      <c r="G154" s="10" t="s">
        <v>17</v>
      </c>
      <c r="H154" s="10" t="s">
        <v>149</v>
      </c>
      <c r="I154" s="10" t="s">
        <v>31</v>
      </c>
      <c r="J154" s="10">
        <v>23</v>
      </c>
    </row>
    <row r="155" spans="1:10" ht="57">
      <c r="A155" s="10">
        <v>151</v>
      </c>
      <c r="B155" s="10" t="s">
        <v>31</v>
      </c>
      <c r="C155" s="10" t="s">
        <v>777</v>
      </c>
      <c r="D155" s="10" t="s">
        <v>778</v>
      </c>
      <c r="E155" s="10" t="s">
        <v>779</v>
      </c>
      <c r="F155" s="10" t="s">
        <v>780</v>
      </c>
      <c r="G155" s="10" t="s">
        <v>17</v>
      </c>
      <c r="H155" s="10" t="s">
        <v>149</v>
      </c>
      <c r="I155" s="10" t="s">
        <v>31</v>
      </c>
      <c r="J155" s="10">
        <v>24</v>
      </c>
    </row>
    <row r="156" spans="1:10" ht="57">
      <c r="A156" s="10">
        <v>152</v>
      </c>
      <c r="B156" s="10" t="s">
        <v>31</v>
      </c>
      <c r="C156" s="10" t="s">
        <v>781</v>
      </c>
      <c r="D156" s="10" t="s">
        <v>782</v>
      </c>
      <c r="E156" s="10" t="s">
        <v>783</v>
      </c>
      <c r="F156" s="10" t="s">
        <v>784</v>
      </c>
      <c r="G156" s="10" t="s">
        <v>17</v>
      </c>
      <c r="H156" s="10" t="s">
        <v>149</v>
      </c>
      <c r="I156" s="10" t="s">
        <v>31</v>
      </c>
      <c r="J156" s="10">
        <v>25</v>
      </c>
    </row>
    <row r="157" spans="1:10" ht="57">
      <c r="A157" s="10">
        <v>153</v>
      </c>
      <c r="B157" s="10" t="s">
        <v>31</v>
      </c>
      <c r="C157" s="10" t="s">
        <v>259</v>
      </c>
      <c r="D157" s="10" t="s">
        <v>785</v>
      </c>
      <c r="E157" s="10" t="s">
        <v>786</v>
      </c>
      <c r="F157" s="10" t="s">
        <v>787</v>
      </c>
      <c r="G157" s="10" t="s">
        <v>17</v>
      </c>
      <c r="H157" s="10" t="s">
        <v>149</v>
      </c>
      <c r="I157" s="10" t="s">
        <v>31</v>
      </c>
      <c r="J157" s="10">
        <v>26</v>
      </c>
    </row>
    <row r="158" spans="1:10" ht="57">
      <c r="A158" s="10">
        <v>154</v>
      </c>
      <c r="B158" s="10" t="s">
        <v>31</v>
      </c>
      <c r="C158" s="10" t="s">
        <v>156</v>
      </c>
      <c r="D158" s="10" t="s">
        <v>788</v>
      </c>
      <c r="E158" s="10" t="s">
        <v>157</v>
      </c>
      <c r="F158" s="10" t="s">
        <v>158</v>
      </c>
      <c r="G158" s="10" t="s">
        <v>20</v>
      </c>
      <c r="H158" s="10" t="s">
        <v>149</v>
      </c>
      <c r="I158" s="10" t="s">
        <v>31</v>
      </c>
      <c r="J158" s="10">
        <v>27</v>
      </c>
    </row>
    <row r="159" spans="1:10" ht="42.75">
      <c r="A159" s="10">
        <v>155</v>
      </c>
      <c r="B159" s="10" t="s">
        <v>31</v>
      </c>
      <c r="C159" s="10" t="s">
        <v>789</v>
      </c>
      <c r="D159" s="10" t="s">
        <v>790</v>
      </c>
      <c r="E159" s="10" t="s">
        <v>791</v>
      </c>
      <c r="F159" s="10" t="s">
        <v>792</v>
      </c>
      <c r="G159" s="10" t="s">
        <v>17</v>
      </c>
      <c r="H159" s="10" t="s">
        <v>149</v>
      </c>
      <c r="I159" s="10" t="s">
        <v>31</v>
      </c>
      <c r="J159" s="10">
        <v>28</v>
      </c>
    </row>
    <row r="160" spans="1:10" ht="57">
      <c r="A160" s="10">
        <v>156</v>
      </c>
      <c r="B160" s="10" t="s">
        <v>31</v>
      </c>
      <c r="C160" s="10" t="s">
        <v>262</v>
      </c>
      <c r="D160" s="10" t="s">
        <v>793</v>
      </c>
      <c r="E160" s="10" t="s">
        <v>263</v>
      </c>
      <c r="F160" s="10" t="s">
        <v>264</v>
      </c>
      <c r="G160" s="10" t="s">
        <v>21</v>
      </c>
      <c r="H160" s="10" t="s">
        <v>149</v>
      </c>
      <c r="I160" s="10" t="s">
        <v>31</v>
      </c>
      <c r="J160" s="10">
        <v>29</v>
      </c>
    </row>
    <row r="161" spans="1:10" ht="313.5">
      <c r="A161" s="10">
        <v>157</v>
      </c>
      <c r="B161" s="10" t="s">
        <v>31</v>
      </c>
      <c r="C161" s="10" t="s">
        <v>794</v>
      </c>
      <c r="D161" s="10" t="s">
        <v>795</v>
      </c>
      <c r="E161" s="10" t="s">
        <v>796</v>
      </c>
      <c r="F161" s="10" t="s">
        <v>797</v>
      </c>
      <c r="G161" s="10" t="s">
        <v>17</v>
      </c>
      <c r="H161" s="10" t="s">
        <v>149</v>
      </c>
      <c r="I161" s="10" t="s">
        <v>31</v>
      </c>
      <c r="J161" s="10">
        <v>30</v>
      </c>
    </row>
    <row r="162" spans="1:10" ht="42.75">
      <c r="A162" s="10">
        <v>158</v>
      </c>
      <c r="B162" s="10" t="s">
        <v>31</v>
      </c>
      <c r="C162" s="10" t="s">
        <v>794</v>
      </c>
      <c r="D162" s="10" t="s">
        <v>798</v>
      </c>
      <c r="E162" s="10" t="s">
        <v>799</v>
      </c>
      <c r="F162" s="10" t="s">
        <v>800</v>
      </c>
      <c r="G162" s="10" t="s">
        <v>17</v>
      </c>
      <c r="H162" s="10" t="s">
        <v>149</v>
      </c>
      <c r="I162" s="10" t="s">
        <v>31</v>
      </c>
      <c r="J162" s="10">
        <v>31</v>
      </c>
    </row>
    <row r="163" spans="1:10" ht="71.25">
      <c r="A163" s="10">
        <v>159</v>
      </c>
      <c r="B163" s="10" t="s">
        <v>31</v>
      </c>
      <c r="C163" s="10" t="s">
        <v>801</v>
      </c>
      <c r="D163" s="10" t="s">
        <v>802</v>
      </c>
      <c r="E163" s="10" t="s">
        <v>803</v>
      </c>
      <c r="F163" s="10" t="s">
        <v>804</v>
      </c>
      <c r="G163" s="10" t="s">
        <v>17</v>
      </c>
      <c r="H163" s="10" t="s">
        <v>149</v>
      </c>
      <c r="I163" s="10" t="s">
        <v>31</v>
      </c>
      <c r="J163" s="10">
        <v>32</v>
      </c>
    </row>
    <row r="164" spans="1:10" ht="57">
      <c r="A164" s="10">
        <v>160</v>
      </c>
      <c r="B164" s="10" t="s">
        <v>31</v>
      </c>
      <c r="C164" s="10" t="s">
        <v>794</v>
      </c>
      <c r="D164" s="10" t="s">
        <v>805</v>
      </c>
      <c r="E164" s="10" t="s">
        <v>806</v>
      </c>
      <c r="F164" s="10" t="s">
        <v>807</v>
      </c>
      <c r="G164" s="10" t="s">
        <v>17</v>
      </c>
      <c r="H164" s="10" t="s">
        <v>149</v>
      </c>
      <c r="I164" s="10" t="s">
        <v>31</v>
      </c>
      <c r="J164" s="10">
        <v>33</v>
      </c>
    </row>
    <row r="165" spans="1:10" ht="42.75">
      <c r="A165" s="10">
        <v>161</v>
      </c>
      <c r="B165" s="10" t="s">
        <v>31</v>
      </c>
      <c r="C165" s="10" t="s">
        <v>265</v>
      </c>
      <c r="D165" s="10" t="s">
        <v>808</v>
      </c>
      <c r="E165" s="10" t="s">
        <v>809</v>
      </c>
      <c r="F165" s="10" t="s">
        <v>810</v>
      </c>
      <c r="G165" s="10" t="s">
        <v>17</v>
      </c>
      <c r="H165" s="10" t="s">
        <v>149</v>
      </c>
      <c r="I165" s="10" t="s">
        <v>31</v>
      </c>
      <c r="J165" s="10">
        <v>34</v>
      </c>
    </row>
    <row r="166" spans="1:10" ht="71.25">
      <c r="A166" s="10">
        <v>162</v>
      </c>
      <c r="B166" s="10" t="s">
        <v>31</v>
      </c>
      <c r="C166" s="10" t="s">
        <v>811</v>
      </c>
      <c r="D166" s="10" t="s">
        <v>812</v>
      </c>
      <c r="E166" s="10" t="s">
        <v>813</v>
      </c>
      <c r="F166" s="10" t="s">
        <v>814</v>
      </c>
      <c r="G166" s="10" t="s">
        <v>17</v>
      </c>
      <c r="H166" s="10" t="s">
        <v>149</v>
      </c>
      <c r="I166" s="10" t="s">
        <v>31</v>
      </c>
      <c r="J166" s="10">
        <v>35</v>
      </c>
    </row>
    <row r="167" spans="1:10" ht="57">
      <c r="A167" s="10">
        <v>163</v>
      </c>
      <c r="B167" s="10" t="s">
        <v>31</v>
      </c>
      <c r="C167" s="10" t="s">
        <v>265</v>
      </c>
      <c r="D167" s="10" t="s">
        <v>815</v>
      </c>
      <c r="E167" s="10" t="s">
        <v>266</v>
      </c>
      <c r="F167" s="10" t="s">
        <v>267</v>
      </c>
      <c r="G167" s="10" t="s">
        <v>21</v>
      </c>
      <c r="H167" s="10" t="s">
        <v>149</v>
      </c>
      <c r="I167" s="10" t="s">
        <v>31</v>
      </c>
      <c r="J167" s="10">
        <v>36</v>
      </c>
    </row>
    <row r="168" spans="1:10" ht="142.5">
      <c r="A168" s="10">
        <v>164</v>
      </c>
      <c r="B168" s="10" t="s">
        <v>31</v>
      </c>
      <c r="C168" s="10" t="s">
        <v>816</v>
      </c>
      <c r="D168" s="10" t="s">
        <v>817</v>
      </c>
      <c r="E168" s="10" t="s">
        <v>818</v>
      </c>
      <c r="F168" s="10" t="s">
        <v>819</v>
      </c>
      <c r="G168" s="10" t="s">
        <v>17</v>
      </c>
      <c r="H168" s="10" t="s">
        <v>149</v>
      </c>
      <c r="I168" s="10" t="s">
        <v>31</v>
      </c>
      <c r="J168" s="10">
        <v>37</v>
      </c>
    </row>
    <row r="169" spans="1:10" ht="57">
      <c r="A169" s="10">
        <v>165</v>
      </c>
      <c r="B169" s="10" t="s">
        <v>31</v>
      </c>
      <c r="C169" s="10" t="s">
        <v>820</v>
      </c>
      <c r="D169" s="10" t="s">
        <v>821</v>
      </c>
      <c r="E169" s="10" t="s">
        <v>822</v>
      </c>
      <c r="F169" s="10" t="s">
        <v>823</v>
      </c>
      <c r="G169" s="10" t="s">
        <v>17</v>
      </c>
      <c r="H169" s="10" t="s">
        <v>149</v>
      </c>
      <c r="I169" s="10" t="s">
        <v>31</v>
      </c>
      <c r="J169" s="10">
        <v>38</v>
      </c>
    </row>
    <row r="170" spans="1:10" ht="57">
      <c r="A170" s="10">
        <v>166</v>
      </c>
      <c r="B170" s="10" t="s">
        <v>31</v>
      </c>
      <c r="C170" s="10" t="s">
        <v>159</v>
      </c>
      <c r="D170" s="10" t="s">
        <v>824</v>
      </c>
      <c r="E170" s="10" t="s">
        <v>160</v>
      </c>
      <c r="F170" s="10" t="s">
        <v>161</v>
      </c>
      <c r="G170" s="10" t="s">
        <v>20</v>
      </c>
      <c r="H170" s="10" t="s">
        <v>149</v>
      </c>
      <c r="I170" s="10" t="s">
        <v>31</v>
      </c>
      <c r="J170" s="10">
        <v>39</v>
      </c>
    </row>
    <row r="171" spans="1:10" ht="71.25">
      <c r="A171" s="10">
        <v>167</v>
      </c>
      <c r="B171" s="10" t="s">
        <v>31</v>
      </c>
      <c r="C171" s="10" t="s">
        <v>162</v>
      </c>
      <c r="D171" s="10" t="s">
        <v>825</v>
      </c>
      <c r="E171" s="10" t="s">
        <v>163</v>
      </c>
      <c r="F171" s="10" t="s">
        <v>164</v>
      </c>
      <c r="G171" s="10" t="s">
        <v>19</v>
      </c>
      <c r="H171" s="10" t="s">
        <v>149</v>
      </c>
      <c r="I171" s="10" t="s">
        <v>31</v>
      </c>
      <c r="J171" s="10">
        <v>40</v>
      </c>
    </row>
    <row r="172" spans="1:10" ht="156.75">
      <c r="A172" s="10">
        <v>168</v>
      </c>
      <c r="B172" s="10" t="s">
        <v>31</v>
      </c>
      <c r="C172" s="10" t="s">
        <v>165</v>
      </c>
      <c r="D172" s="10" t="s">
        <v>826</v>
      </c>
      <c r="E172" s="10" t="s">
        <v>166</v>
      </c>
      <c r="F172" s="10" t="s">
        <v>167</v>
      </c>
      <c r="G172" s="10" t="s">
        <v>20</v>
      </c>
      <c r="H172" s="10" t="s">
        <v>149</v>
      </c>
      <c r="I172" s="10" t="s">
        <v>31</v>
      </c>
      <c r="J172" s="10">
        <v>41</v>
      </c>
    </row>
    <row r="173" spans="1:10" ht="156.75">
      <c r="A173" s="10">
        <v>169</v>
      </c>
      <c r="B173" s="10" t="s">
        <v>31</v>
      </c>
      <c r="C173" s="10" t="s">
        <v>168</v>
      </c>
      <c r="D173" s="10" t="s">
        <v>827</v>
      </c>
      <c r="E173" s="10" t="s">
        <v>828</v>
      </c>
      <c r="F173" s="10" t="s">
        <v>829</v>
      </c>
      <c r="G173" s="10" t="s">
        <v>17</v>
      </c>
      <c r="H173" s="10" t="s">
        <v>149</v>
      </c>
      <c r="I173" s="10" t="s">
        <v>31</v>
      </c>
      <c r="J173" s="10">
        <v>42</v>
      </c>
    </row>
    <row r="174" spans="1:10" ht="156.75">
      <c r="A174" s="10">
        <v>170</v>
      </c>
      <c r="B174" s="10" t="s">
        <v>31</v>
      </c>
      <c r="C174" s="10" t="s">
        <v>168</v>
      </c>
      <c r="D174" s="10" t="s">
        <v>830</v>
      </c>
      <c r="E174" s="10" t="s">
        <v>169</v>
      </c>
      <c r="F174" s="10" t="s">
        <v>170</v>
      </c>
      <c r="G174" s="10" t="s">
        <v>20</v>
      </c>
      <c r="H174" s="10" t="s">
        <v>149</v>
      </c>
      <c r="I174" s="10" t="s">
        <v>31</v>
      </c>
      <c r="J174" s="10">
        <v>43</v>
      </c>
    </row>
    <row r="175" spans="1:10" ht="42.75">
      <c r="A175" s="10">
        <v>171</v>
      </c>
      <c r="B175" s="10" t="s">
        <v>31</v>
      </c>
      <c r="C175" s="10" t="s">
        <v>168</v>
      </c>
      <c r="D175" s="10" t="s">
        <v>831</v>
      </c>
      <c r="E175" s="10" t="s">
        <v>832</v>
      </c>
      <c r="F175" s="10" t="s">
        <v>833</v>
      </c>
      <c r="G175" s="10" t="s">
        <v>17</v>
      </c>
      <c r="H175" s="10" t="s">
        <v>149</v>
      </c>
      <c r="I175" s="10" t="s">
        <v>31</v>
      </c>
      <c r="J175" s="10">
        <v>44</v>
      </c>
    </row>
    <row r="176" spans="1:10" ht="71.25">
      <c r="A176" s="10">
        <v>172</v>
      </c>
      <c r="B176" s="10" t="s">
        <v>31</v>
      </c>
      <c r="C176" s="10" t="s">
        <v>834</v>
      </c>
      <c r="D176" s="10" t="s">
        <v>835</v>
      </c>
      <c r="E176" s="10" t="s">
        <v>836</v>
      </c>
      <c r="F176" s="10" t="s">
        <v>837</v>
      </c>
      <c r="G176" s="10" t="s">
        <v>17</v>
      </c>
      <c r="H176" s="10" t="s">
        <v>149</v>
      </c>
      <c r="I176" s="10" t="s">
        <v>31</v>
      </c>
      <c r="J176" s="10">
        <v>45</v>
      </c>
    </row>
    <row r="177" spans="1:10" ht="57">
      <c r="A177" s="10">
        <v>173</v>
      </c>
      <c r="B177" s="10" t="s">
        <v>31</v>
      </c>
      <c r="C177" s="10" t="s">
        <v>268</v>
      </c>
      <c r="D177" s="10" t="s">
        <v>838</v>
      </c>
      <c r="E177" s="10" t="s">
        <v>269</v>
      </c>
      <c r="F177" s="10" t="s">
        <v>270</v>
      </c>
      <c r="G177" s="10" t="s">
        <v>21</v>
      </c>
      <c r="H177" s="10" t="s">
        <v>149</v>
      </c>
      <c r="I177" s="10" t="s">
        <v>31</v>
      </c>
      <c r="J177" s="10">
        <v>46</v>
      </c>
    </row>
    <row r="178" spans="1:10" ht="71.25">
      <c r="A178" s="10">
        <v>174</v>
      </c>
      <c r="B178" s="10" t="s">
        <v>31</v>
      </c>
      <c r="C178" s="10" t="s">
        <v>839</v>
      </c>
      <c r="D178" s="10" t="s">
        <v>840</v>
      </c>
      <c r="E178" s="10" t="s">
        <v>841</v>
      </c>
      <c r="F178" s="10" t="s">
        <v>842</v>
      </c>
      <c r="G178" s="10" t="s">
        <v>17</v>
      </c>
      <c r="H178" s="10" t="s">
        <v>149</v>
      </c>
      <c r="I178" s="10" t="s">
        <v>31</v>
      </c>
      <c r="J178" s="10">
        <v>47</v>
      </c>
    </row>
    <row r="179" spans="1:10" ht="57">
      <c r="A179" s="10">
        <v>175</v>
      </c>
      <c r="B179" s="10" t="s">
        <v>31</v>
      </c>
      <c r="C179" s="10" t="s">
        <v>843</v>
      </c>
      <c r="D179" s="10" t="s">
        <v>844</v>
      </c>
      <c r="E179" s="10" t="s">
        <v>845</v>
      </c>
      <c r="F179" s="10" t="s">
        <v>846</v>
      </c>
      <c r="G179" s="10" t="s">
        <v>17</v>
      </c>
      <c r="H179" s="10" t="s">
        <v>149</v>
      </c>
      <c r="I179" s="10" t="s">
        <v>31</v>
      </c>
      <c r="J179" s="10">
        <v>48</v>
      </c>
    </row>
    <row r="180" spans="1:10" ht="71.25">
      <c r="A180" s="10">
        <v>176</v>
      </c>
      <c r="B180" s="10" t="s">
        <v>31</v>
      </c>
      <c r="C180" s="10" t="s">
        <v>847</v>
      </c>
      <c r="D180" s="10" t="s">
        <v>848</v>
      </c>
      <c r="E180" s="10" t="s">
        <v>849</v>
      </c>
      <c r="F180" s="10" t="s">
        <v>850</v>
      </c>
      <c r="G180" s="10" t="s">
        <v>17</v>
      </c>
      <c r="H180" s="10" t="s">
        <v>149</v>
      </c>
      <c r="I180" s="10" t="s">
        <v>31</v>
      </c>
      <c r="J180" s="10">
        <v>49</v>
      </c>
    </row>
    <row r="181" spans="1:10" ht="71.25">
      <c r="A181" s="10">
        <v>177</v>
      </c>
      <c r="B181" s="10" t="s">
        <v>31</v>
      </c>
      <c r="C181" s="10" t="s">
        <v>521</v>
      </c>
      <c r="D181" s="10" t="s">
        <v>706</v>
      </c>
      <c r="E181" s="10" t="s">
        <v>851</v>
      </c>
      <c r="F181" s="10" t="s">
        <v>852</v>
      </c>
      <c r="G181" s="10" t="s">
        <v>17</v>
      </c>
      <c r="H181" s="10" t="s">
        <v>149</v>
      </c>
      <c r="I181" s="10" t="s">
        <v>31</v>
      </c>
      <c r="J181" s="10">
        <v>50</v>
      </c>
    </row>
    <row r="182" spans="1:10" ht="57">
      <c r="A182" s="10">
        <v>178</v>
      </c>
      <c r="B182" s="10" t="s">
        <v>31</v>
      </c>
      <c r="C182" s="10" t="s">
        <v>853</v>
      </c>
      <c r="D182" s="10" t="s">
        <v>854</v>
      </c>
      <c r="E182" s="10" t="s">
        <v>855</v>
      </c>
      <c r="F182" s="10" t="s">
        <v>856</v>
      </c>
      <c r="G182" s="10" t="s">
        <v>17</v>
      </c>
      <c r="H182" s="10" t="s">
        <v>149</v>
      </c>
      <c r="I182" s="10" t="s">
        <v>31</v>
      </c>
      <c r="J182" s="10">
        <v>51</v>
      </c>
    </row>
    <row r="183" spans="1:10" ht="85.5">
      <c r="A183" s="10">
        <v>179</v>
      </c>
      <c r="B183" s="10" t="s">
        <v>31</v>
      </c>
      <c r="C183" s="10" t="s">
        <v>171</v>
      </c>
      <c r="D183" s="10" t="s">
        <v>857</v>
      </c>
      <c r="E183" s="10" t="s">
        <v>172</v>
      </c>
      <c r="F183" s="10" t="s">
        <v>173</v>
      </c>
      <c r="G183" s="10" t="s">
        <v>20</v>
      </c>
      <c r="H183" s="10" t="s">
        <v>149</v>
      </c>
      <c r="I183" s="10" t="s">
        <v>31</v>
      </c>
      <c r="J183" s="10">
        <v>52</v>
      </c>
    </row>
    <row r="184" spans="1:10" ht="71.25">
      <c r="A184" s="10">
        <v>180</v>
      </c>
      <c r="B184" s="10" t="s">
        <v>31</v>
      </c>
      <c r="C184" s="10" t="s">
        <v>858</v>
      </c>
      <c r="D184" s="10" t="s">
        <v>859</v>
      </c>
      <c r="E184" s="10" t="s">
        <v>860</v>
      </c>
      <c r="F184" s="10" t="s">
        <v>861</v>
      </c>
      <c r="G184" s="10" t="s">
        <v>17</v>
      </c>
      <c r="H184" s="10" t="s">
        <v>149</v>
      </c>
      <c r="I184" s="10" t="s">
        <v>31</v>
      </c>
      <c r="J184" s="10">
        <v>53</v>
      </c>
    </row>
    <row r="185" spans="1:10" ht="57">
      <c r="A185" s="10">
        <v>181</v>
      </c>
      <c r="B185" s="10" t="s">
        <v>31</v>
      </c>
      <c r="C185" s="10" t="s">
        <v>862</v>
      </c>
      <c r="D185" s="10" t="s">
        <v>863</v>
      </c>
      <c r="E185" s="10" t="s">
        <v>864</v>
      </c>
      <c r="F185" s="10" t="s">
        <v>865</v>
      </c>
      <c r="G185" s="10" t="s">
        <v>17</v>
      </c>
      <c r="H185" s="10" t="s">
        <v>149</v>
      </c>
      <c r="I185" s="10" t="s">
        <v>31</v>
      </c>
      <c r="J185" s="10">
        <v>54</v>
      </c>
    </row>
    <row r="186" spans="1:10" ht="99.75">
      <c r="A186" s="10">
        <v>182</v>
      </c>
      <c r="B186" s="10" t="s">
        <v>31</v>
      </c>
      <c r="C186" s="10" t="s">
        <v>866</v>
      </c>
      <c r="D186" s="10" t="s">
        <v>867</v>
      </c>
      <c r="E186" s="10" t="s">
        <v>868</v>
      </c>
      <c r="F186" s="10" t="s">
        <v>869</v>
      </c>
      <c r="G186" s="10" t="s">
        <v>17</v>
      </c>
      <c r="H186" s="10" t="s">
        <v>149</v>
      </c>
      <c r="I186" s="10" t="s">
        <v>31</v>
      </c>
      <c r="J186" s="10">
        <v>55</v>
      </c>
    </row>
    <row r="187" spans="1:10" ht="71.25">
      <c r="A187" s="10">
        <v>183</v>
      </c>
      <c r="B187" s="10" t="s">
        <v>31</v>
      </c>
      <c r="C187" s="10" t="s">
        <v>271</v>
      </c>
      <c r="D187" s="10" t="s">
        <v>870</v>
      </c>
      <c r="E187" s="10" t="s">
        <v>272</v>
      </c>
      <c r="F187" s="10" t="s">
        <v>273</v>
      </c>
      <c r="G187" s="10" t="s">
        <v>21</v>
      </c>
      <c r="H187" s="10" t="s">
        <v>149</v>
      </c>
      <c r="I187" s="10" t="s">
        <v>31</v>
      </c>
      <c r="J187" s="10">
        <v>56</v>
      </c>
    </row>
    <row r="188" spans="1:10" ht="71.25">
      <c r="A188" s="10">
        <v>184</v>
      </c>
      <c r="B188" s="10" t="s">
        <v>31</v>
      </c>
      <c r="C188" s="10" t="s">
        <v>871</v>
      </c>
      <c r="D188" s="10" t="s">
        <v>872</v>
      </c>
      <c r="E188" s="10" t="s">
        <v>873</v>
      </c>
      <c r="F188" s="10" t="s">
        <v>874</v>
      </c>
      <c r="G188" s="10" t="s">
        <v>17</v>
      </c>
      <c r="H188" s="10" t="s">
        <v>149</v>
      </c>
      <c r="I188" s="10" t="s">
        <v>31</v>
      </c>
      <c r="J188" s="10">
        <v>57</v>
      </c>
    </row>
    <row r="189" spans="1:10" ht="57">
      <c r="A189" s="10">
        <v>185</v>
      </c>
      <c r="B189" s="10" t="s">
        <v>32</v>
      </c>
      <c r="C189" s="10" t="s">
        <v>875</v>
      </c>
      <c r="D189" s="10" t="s">
        <v>876</v>
      </c>
      <c r="E189" s="10" t="s">
        <v>877</v>
      </c>
      <c r="F189" s="10" t="s">
        <v>878</v>
      </c>
      <c r="G189" s="10" t="s">
        <v>17</v>
      </c>
      <c r="H189" s="10" t="s">
        <v>277</v>
      </c>
      <c r="I189" s="10" t="s">
        <v>32</v>
      </c>
      <c r="J189" s="10">
        <v>9</v>
      </c>
    </row>
    <row r="190" spans="1:10" ht="85.5">
      <c r="A190" s="10">
        <v>186</v>
      </c>
      <c r="B190" s="10" t="s">
        <v>32</v>
      </c>
      <c r="C190" s="10" t="s">
        <v>879</v>
      </c>
      <c r="D190" s="10" t="s">
        <v>880</v>
      </c>
      <c r="E190" s="10" t="s">
        <v>881</v>
      </c>
      <c r="F190" s="10" t="s">
        <v>882</v>
      </c>
      <c r="G190" s="10" t="s">
        <v>17</v>
      </c>
      <c r="H190" s="10" t="s">
        <v>277</v>
      </c>
      <c r="I190" s="10" t="s">
        <v>32</v>
      </c>
      <c r="J190" s="10">
        <v>10</v>
      </c>
    </row>
    <row r="191" spans="1:10" ht="71.25">
      <c r="A191" s="10">
        <v>187</v>
      </c>
      <c r="B191" s="10" t="s">
        <v>32</v>
      </c>
      <c r="C191" s="10" t="s">
        <v>883</v>
      </c>
      <c r="D191" s="10" t="s">
        <v>884</v>
      </c>
      <c r="E191" s="10" t="s">
        <v>885</v>
      </c>
      <c r="F191" s="10" t="s">
        <v>886</v>
      </c>
      <c r="G191" s="10" t="s">
        <v>17</v>
      </c>
      <c r="H191" s="10" t="s">
        <v>277</v>
      </c>
      <c r="I191" s="10" t="s">
        <v>32</v>
      </c>
      <c r="J191" s="10">
        <v>11</v>
      </c>
    </row>
    <row r="192" spans="1:10" ht="71.25">
      <c r="A192" s="10">
        <v>188</v>
      </c>
      <c r="B192" s="10" t="s">
        <v>32</v>
      </c>
      <c r="C192" s="10" t="s">
        <v>887</v>
      </c>
      <c r="D192" s="10" t="s">
        <v>888</v>
      </c>
      <c r="E192" s="10" t="s">
        <v>889</v>
      </c>
      <c r="F192" s="10" t="s">
        <v>890</v>
      </c>
      <c r="G192" s="10" t="s">
        <v>17</v>
      </c>
      <c r="H192" s="10" t="s">
        <v>277</v>
      </c>
      <c r="I192" s="10" t="s">
        <v>32</v>
      </c>
      <c r="J192" s="10">
        <v>12</v>
      </c>
    </row>
    <row r="193" spans="1:10" ht="71.25">
      <c r="A193" s="10">
        <v>189</v>
      </c>
      <c r="B193" s="10" t="s">
        <v>32</v>
      </c>
      <c r="C193" s="10" t="s">
        <v>887</v>
      </c>
      <c r="D193" s="10" t="s">
        <v>888</v>
      </c>
      <c r="E193" s="10" t="s">
        <v>891</v>
      </c>
      <c r="F193" s="10" t="s">
        <v>892</v>
      </c>
      <c r="G193" s="10" t="s">
        <v>17</v>
      </c>
      <c r="H193" s="10" t="s">
        <v>277</v>
      </c>
      <c r="I193" s="10" t="s">
        <v>32</v>
      </c>
      <c r="J193" s="10">
        <v>13</v>
      </c>
    </row>
    <row r="194" spans="1:10" ht="99.75">
      <c r="A194" s="10">
        <v>190</v>
      </c>
      <c r="B194" s="10" t="s">
        <v>32</v>
      </c>
      <c r="C194" s="10" t="s">
        <v>893</v>
      </c>
      <c r="D194" s="10" t="s">
        <v>894</v>
      </c>
      <c r="E194" s="10" t="s">
        <v>895</v>
      </c>
      <c r="F194" s="10" t="s">
        <v>896</v>
      </c>
      <c r="G194" s="10" t="s">
        <v>17</v>
      </c>
      <c r="H194" s="10" t="s">
        <v>277</v>
      </c>
      <c r="I194" s="10" t="s">
        <v>32</v>
      </c>
      <c r="J194" s="10">
        <v>14</v>
      </c>
    </row>
    <row r="195" spans="1:10" ht="71.25">
      <c r="A195" s="10">
        <v>191</v>
      </c>
      <c r="B195" s="10" t="s">
        <v>32</v>
      </c>
      <c r="C195" s="10" t="s">
        <v>897</v>
      </c>
      <c r="D195" s="10" t="s">
        <v>898</v>
      </c>
      <c r="E195" s="10" t="s">
        <v>899</v>
      </c>
      <c r="F195" s="10" t="s">
        <v>900</v>
      </c>
      <c r="G195" s="10" t="s">
        <v>17</v>
      </c>
      <c r="H195" s="10" t="s">
        <v>277</v>
      </c>
      <c r="I195" s="10" t="s">
        <v>32</v>
      </c>
      <c r="J195" s="10">
        <v>15</v>
      </c>
    </row>
    <row r="196" spans="1:10" ht="71.25">
      <c r="A196" s="10">
        <v>192</v>
      </c>
      <c r="B196" s="10" t="s">
        <v>32</v>
      </c>
      <c r="C196" s="10" t="s">
        <v>901</v>
      </c>
      <c r="D196" s="10" t="s">
        <v>902</v>
      </c>
      <c r="E196" s="10" t="s">
        <v>903</v>
      </c>
      <c r="F196" s="10" t="s">
        <v>904</v>
      </c>
      <c r="G196" s="10" t="s">
        <v>17</v>
      </c>
      <c r="H196" s="10" t="s">
        <v>277</v>
      </c>
      <c r="I196" s="10" t="s">
        <v>32</v>
      </c>
      <c r="J196" s="10">
        <v>16</v>
      </c>
    </row>
    <row r="197" spans="1:10" ht="99.75">
      <c r="A197" s="10">
        <v>193</v>
      </c>
      <c r="B197" s="10" t="s">
        <v>32</v>
      </c>
      <c r="C197" s="10" t="s">
        <v>905</v>
      </c>
      <c r="D197" s="10" t="s">
        <v>906</v>
      </c>
      <c r="E197" s="10" t="s">
        <v>907</v>
      </c>
      <c r="F197" s="10" t="s">
        <v>908</v>
      </c>
      <c r="G197" s="10" t="s">
        <v>17</v>
      </c>
      <c r="H197" s="10" t="s">
        <v>277</v>
      </c>
      <c r="I197" s="10" t="s">
        <v>32</v>
      </c>
      <c r="J197" s="10">
        <v>17</v>
      </c>
    </row>
    <row r="198" spans="1:10" ht="71.25">
      <c r="A198" s="10">
        <v>194</v>
      </c>
      <c r="B198" s="10" t="s">
        <v>32</v>
      </c>
      <c r="C198" s="10" t="s">
        <v>887</v>
      </c>
      <c r="D198" s="10" t="s">
        <v>888</v>
      </c>
      <c r="E198" s="10" t="s">
        <v>909</v>
      </c>
      <c r="F198" s="10" t="s">
        <v>910</v>
      </c>
      <c r="G198" s="10" t="s">
        <v>17</v>
      </c>
      <c r="H198" s="10" t="s">
        <v>277</v>
      </c>
      <c r="I198" s="10" t="s">
        <v>32</v>
      </c>
      <c r="J198" s="10">
        <v>18</v>
      </c>
    </row>
    <row r="199" spans="1:10" ht="71.25">
      <c r="A199" s="10">
        <v>195</v>
      </c>
      <c r="B199" s="10" t="s">
        <v>32</v>
      </c>
      <c r="C199" s="10" t="s">
        <v>887</v>
      </c>
      <c r="D199" s="10" t="s">
        <v>888</v>
      </c>
      <c r="E199" s="10" t="s">
        <v>911</v>
      </c>
      <c r="F199" s="10" t="s">
        <v>912</v>
      </c>
      <c r="G199" s="10" t="s">
        <v>17</v>
      </c>
      <c r="H199" s="10" t="s">
        <v>277</v>
      </c>
      <c r="I199" s="10" t="s">
        <v>32</v>
      </c>
      <c r="J199" s="10">
        <v>19</v>
      </c>
    </row>
    <row r="200" spans="1:10" ht="71.25">
      <c r="A200" s="10">
        <v>196</v>
      </c>
      <c r="B200" s="10" t="s">
        <v>32</v>
      </c>
      <c r="C200" s="10" t="s">
        <v>887</v>
      </c>
      <c r="D200" s="10" t="s">
        <v>888</v>
      </c>
      <c r="E200" s="10" t="s">
        <v>913</v>
      </c>
      <c r="F200" s="10" t="s">
        <v>914</v>
      </c>
      <c r="G200" s="10" t="s">
        <v>17</v>
      </c>
      <c r="H200" s="10" t="s">
        <v>277</v>
      </c>
      <c r="I200" s="10" t="s">
        <v>32</v>
      </c>
      <c r="J200" s="10">
        <v>20</v>
      </c>
    </row>
    <row r="201" spans="1:10" ht="99.75">
      <c r="A201" s="10">
        <v>197</v>
      </c>
      <c r="B201" s="10" t="s">
        <v>32</v>
      </c>
      <c r="C201" s="10" t="s">
        <v>915</v>
      </c>
      <c r="D201" s="10" t="s">
        <v>906</v>
      </c>
      <c r="E201" s="10" t="s">
        <v>916</v>
      </c>
      <c r="F201" s="10" t="s">
        <v>917</v>
      </c>
      <c r="G201" s="10" t="s">
        <v>17</v>
      </c>
      <c r="H201" s="10" t="s">
        <v>277</v>
      </c>
      <c r="I201" s="10" t="s">
        <v>32</v>
      </c>
      <c r="J201" s="10">
        <v>21</v>
      </c>
    </row>
    <row r="202" spans="1:10" ht="85.5">
      <c r="A202" s="10">
        <v>198</v>
      </c>
      <c r="B202" s="10" t="s">
        <v>32</v>
      </c>
      <c r="C202" s="10" t="s">
        <v>918</v>
      </c>
      <c r="D202" s="10" t="s">
        <v>919</v>
      </c>
      <c r="E202" s="10" t="s">
        <v>920</v>
      </c>
      <c r="F202" s="10" t="s">
        <v>921</v>
      </c>
      <c r="G202" s="10" t="s">
        <v>17</v>
      </c>
      <c r="H202" s="10" t="s">
        <v>277</v>
      </c>
      <c r="I202" s="10" t="s">
        <v>32</v>
      </c>
      <c r="J202" s="10">
        <v>22</v>
      </c>
    </row>
    <row r="203" spans="1:10" ht="85.5">
      <c r="A203" s="10">
        <v>199</v>
      </c>
      <c r="B203" s="10" t="s">
        <v>32</v>
      </c>
      <c r="C203" s="10" t="s">
        <v>922</v>
      </c>
      <c r="D203" s="10" t="s">
        <v>923</v>
      </c>
      <c r="E203" s="10" t="s">
        <v>924</v>
      </c>
      <c r="F203" s="10" t="s">
        <v>925</v>
      </c>
      <c r="G203" s="10" t="s">
        <v>17</v>
      </c>
      <c r="H203" s="10" t="s">
        <v>277</v>
      </c>
      <c r="I203" s="10" t="s">
        <v>32</v>
      </c>
      <c r="J203" s="10">
        <v>23</v>
      </c>
    </row>
    <row r="204" spans="1:10" ht="71.25">
      <c r="A204" s="10">
        <v>200</v>
      </c>
      <c r="B204" s="10" t="s">
        <v>32</v>
      </c>
      <c r="C204" s="10" t="s">
        <v>887</v>
      </c>
      <c r="D204" s="10" t="s">
        <v>888</v>
      </c>
      <c r="E204" s="10" t="s">
        <v>926</v>
      </c>
      <c r="F204" s="10" t="s">
        <v>927</v>
      </c>
      <c r="G204" s="10" t="s">
        <v>17</v>
      </c>
      <c r="H204" s="10" t="s">
        <v>277</v>
      </c>
      <c r="I204" s="10" t="s">
        <v>32</v>
      </c>
      <c r="J204" s="10">
        <v>24</v>
      </c>
    </row>
    <row r="205" spans="1:10" ht="114">
      <c r="A205" s="10">
        <v>201</v>
      </c>
      <c r="B205" s="10" t="s">
        <v>32</v>
      </c>
      <c r="C205" s="10" t="s">
        <v>928</v>
      </c>
      <c r="D205" s="10" t="s">
        <v>929</v>
      </c>
      <c r="E205" s="10" t="s">
        <v>930</v>
      </c>
      <c r="F205" s="10" t="s">
        <v>931</v>
      </c>
      <c r="G205" s="10" t="s">
        <v>17</v>
      </c>
      <c r="H205" s="10" t="s">
        <v>277</v>
      </c>
      <c r="I205" s="10" t="s">
        <v>32</v>
      </c>
      <c r="J205" s="10">
        <v>25</v>
      </c>
    </row>
    <row r="206" spans="1:10" ht="171">
      <c r="A206" s="10">
        <v>202</v>
      </c>
      <c r="B206" s="10" t="s">
        <v>32</v>
      </c>
      <c r="C206" s="10" t="s">
        <v>928</v>
      </c>
      <c r="D206" s="10" t="s">
        <v>929</v>
      </c>
      <c r="E206" s="10" t="s">
        <v>932</v>
      </c>
      <c r="F206" s="10" t="s">
        <v>933</v>
      </c>
      <c r="G206" s="10" t="s">
        <v>17</v>
      </c>
      <c r="H206" s="10" t="s">
        <v>277</v>
      </c>
      <c r="I206" s="10" t="s">
        <v>32</v>
      </c>
      <c r="J206" s="10">
        <v>26</v>
      </c>
    </row>
    <row r="207" spans="1:10" ht="99.75">
      <c r="A207" s="10">
        <v>203</v>
      </c>
      <c r="B207" s="10" t="s">
        <v>32</v>
      </c>
      <c r="C207" s="10" t="s">
        <v>934</v>
      </c>
      <c r="D207" s="10" t="s">
        <v>935</v>
      </c>
      <c r="E207" s="10" t="s">
        <v>936</v>
      </c>
      <c r="F207" s="10" t="s">
        <v>937</v>
      </c>
      <c r="G207" s="10" t="s">
        <v>17</v>
      </c>
      <c r="H207" s="10" t="s">
        <v>277</v>
      </c>
      <c r="I207" s="10" t="s">
        <v>32</v>
      </c>
      <c r="J207" s="10">
        <v>27</v>
      </c>
    </row>
    <row r="208" spans="1:10" ht="156.75">
      <c r="A208" s="10">
        <v>204</v>
      </c>
      <c r="B208" s="10" t="s">
        <v>32</v>
      </c>
      <c r="C208" s="10" t="s">
        <v>938</v>
      </c>
      <c r="D208" s="10" t="s">
        <v>939</v>
      </c>
      <c r="E208" s="10" t="s">
        <v>940</v>
      </c>
      <c r="F208" s="10" t="s">
        <v>941</v>
      </c>
      <c r="G208" s="10" t="s">
        <v>17</v>
      </c>
      <c r="H208" s="10" t="s">
        <v>277</v>
      </c>
      <c r="I208" s="10" t="s">
        <v>32</v>
      </c>
      <c r="J208" s="10">
        <v>28</v>
      </c>
    </row>
    <row r="209" spans="1:10" ht="99.75">
      <c r="A209" s="10">
        <v>205</v>
      </c>
      <c r="B209" s="10" t="s">
        <v>32</v>
      </c>
      <c r="C209" s="10" t="s">
        <v>942</v>
      </c>
      <c r="D209" s="10" t="s">
        <v>943</v>
      </c>
      <c r="E209" s="10" t="s">
        <v>944</v>
      </c>
      <c r="F209" s="10" t="s">
        <v>945</v>
      </c>
      <c r="G209" s="10" t="s">
        <v>17</v>
      </c>
      <c r="H209" s="10" t="s">
        <v>277</v>
      </c>
      <c r="I209" s="10" t="s">
        <v>32</v>
      </c>
      <c r="J209" s="10">
        <v>29</v>
      </c>
    </row>
    <row r="210" spans="1:10" ht="99.75">
      <c r="A210" s="10">
        <v>206</v>
      </c>
      <c r="B210" s="10" t="s">
        <v>32</v>
      </c>
      <c r="C210" s="10" t="s">
        <v>946</v>
      </c>
      <c r="D210" s="10" t="s">
        <v>947</v>
      </c>
      <c r="E210" s="10" t="s">
        <v>948</v>
      </c>
      <c r="F210" s="10" t="s">
        <v>949</v>
      </c>
      <c r="G210" s="10" t="s">
        <v>17</v>
      </c>
      <c r="H210" s="10" t="s">
        <v>277</v>
      </c>
      <c r="I210" s="10" t="s">
        <v>32</v>
      </c>
      <c r="J210" s="10">
        <v>30</v>
      </c>
    </row>
    <row r="211" spans="1:10" ht="99.75">
      <c r="A211" s="10">
        <v>207</v>
      </c>
      <c r="B211" s="10" t="s">
        <v>32</v>
      </c>
      <c r="C211" s="10" t="s">
        <v>950</v>
      </c>
      <c r="D211" s="10" t="s">
        <v>951</v>
      </c>
      <c r="E211" s="10" t="s">
        <v>952</v>
      </c>
      <c r="F211" s="10" t="s">
        <v>953</v>
      </c>
      <c r="G211" s="10" t="s">
        <v>17</v>
      </c>
      <c r="H211" s="10" t="s">
        <v>277</v>
      </c>
      <c r="I211" s="10" t="s">
        <v>32</v>
      </c>
      <c r="J211" s="10">
        <v>31</v>
      </c>
    </row>
    <row r="212" spans="1:10" ht="57">
      <c r="A212" s="10">
        <v>208</v>
      </c>
      <c r="B212" s="10" t="s">
        <v>32</v>
      </c>
      <c r="C212" s="10" t="s">
        <v>954</v>
      </c>
      <c r="D212" s="10" t="s">
        <v>955</v>
      </c>
      <c r="E212" s="10" t="s">
        <v>956</v>
      </c>
      <c r="F212" s="10" t="s">
        <v>957</v>
      </c>
      <c r="G212" s="10" t="s">
        <v>17</v>
      </c>
      <c r="H212" s="10" t="s">
        <v>277</v>
      </c>
      <c r="I212" s="10" t="s">
        <v>32</v>
      </c>
      <c r="J212" s="10">
        <v>32</v>
      </c>
    </row>
    <row r="213" spans="1:10" ht="42.75">
      <c r="A213" s="10">
        <v>209</v>
      </c>
      <c r="B213" s="10" t="s">
        <v>32</v>
      </c>
      <c r="C213" s="10" t="s">
        <v>958</v>
      </c>
      <c r="D213" s="10" t="s">
        <v>959</v>
      </c>
      <c r="E213" s="10" t="s">
        <v>960</v>
      </c>
      <c r="F213" s="10" t="s">
        <v>961</v>
      </c>
      <c r="G213" s="10" t="s">
        <v>17</v>
      </c>
      <c r="H213" s="10" t="s">
        <v>277</v>
      </c>
      <c r="I213" s="10" t="s">
        <v>32</v>
      </c>
      <c r="J213" s="10">
        <v>33</v>
      </c>
    </row>
    <row r="214" spans="1:10" ht="85.5">
      <c r="A214" s="10">
        <v>210</v>
      </c>
      <c r="B214" s="10" t="s">
        <v>32</v>
      </c>
      <c r="C214" s="10" t="s">
        <v>962</v>
      </c>
      <c r="D214" s="10" t="s">
        <v>963</v>
      </c>
      <c r="E214" s="10" t="s">
        <v>964</v>
      </c>
      <c r="F214" s="10" t="s">
        <v>965</v>
      </c>
      <c r="G214" s="10" t="s">
        <v>17</v>
      </c>
      <c r="H214" s="10" t="s">
        <v>277</v>
      </c>
      <c r="I214" s="10" t="s">
        <v>32</v>
      </c>
      <c r="J214" s="10">
        <v>34</v>
      </c>
    </row>
    <row r="215" spans="1:10" ht="99.75">
      <c r="A215" s="10">
        <v>211</v>
      </c>
      <c r="B215" s="10" t="s">
        <v>32</v>
      </c>
      <c r="C215" s="10" t="s">
        <v>966</v>
      </c>
      <c r="D215" s="10" t="s">
        <v>967</v>
      </c>
      <c r="E215" s="10" t="s">
        <v>968</v>
      </c>
      <c r="F215" s="10" t="s">
        <v>969</v>
      </c>
      <c r="G215" s="10" t="s">
        <v>17</v>
      </c>
      <c r="H215" s="10" t="s">
        <v>277</v>
      </c>
      <c r="I215" s="10" t="s">
        <v>32</v>
      </c>
      <c r="J215" s="10">
        <v>35</v>
      </c>
    </row>
    <row r="216" spans="1:10" ht="114">
      <c r="A216" s="10">
        <v>212</v>
      </c>
      <c r="B216" s="10" t="s">
        <v>32</v>
      </c>
      <c r="C216" s="10" t="s">
        <v>970</v>
      </c>
      <c r="D216" s="10" t="s">
        <v>971</v>
      </c>
      <c r="E216" s="10" t="s">
        <v>972</v>
      </c>
      <c r="F216" s="10" t="s">
        <v>973</v>
      </c>
      <c r="G216" s="10" t="s">
        <v>17</v>
      </c>
      <c r="H216" s="10" t="s">
        <v>277</v>
      </c>
      <c r="I216" s="10" t="s">
        <v>32</v>
      </c>
      <c r="J216" s="10">
        <v>36</v>
      </c>
    </row>
    <row r="217" spans="1:10" ht="128.25">
      <c r="A217" s="10">
        <v>213</v>
      </c>
      <c r="B217" s="10" t="s">
        <v>32</v>
      </c>
      <c r="C217" s="10" t="s">
        <v>974</v>
      </c>
      <c r="D217" s="10" t="s">
        <v>975</v>
      </c>
      <c r="E217" s="10" t="s">
        <v>976</v>
      </c>
      <c r="F217" s="10" t="s">
        <v>977</v>
      </c>
      <c r="G217" s="10" t="s">
        <v>17</v>
      </c>
      <c r="H217" s="10" t="s">
        <v>277</v>
      </c>
      <c r="I217" s="10" t="s">
        <v>32</v>
      </c>
      <c r="J217" s="10">
        <v>37</v>
      </c>
    </row>
    <row r="218" spans="1:10" ht="114">
      <c r="A218" s="10">
        <v>214</v>
      </c>
      <c r="B218" s="10" t="s">
        <v>32</v>
      </c>
      <c r="C218" s="10" t="s">
        <v>970</v>
      </c>
      <c r="D218" s="10" t="s">
        <v>971</v>
      </c>
      <c r="E218" s="10" t="s">
        <v>978</v>
      </c>
      <c r="F218" s="10" t="s">
        <v>979</v>
      </c>
      <c r="G218" s="10" t="s">
        <v>17</v>
      </c>
      <c r="H218" s="10" t="s">
        <v>277</v>
      </c>
      <c r="I218" s="10" t="s">
        <v>32</v>
      </c>
      <c r="J218" s="10">
        <v>38</v>
      </c>
    </row>
    <row r="219" spans="1:10" ht="85.5">
      <c r="A219" s="10">
        <v>215</v>
      </c>
      <c r="B219" s="10" t="s">
        <v>32</v>
      </c>
      <c r="C219" s="10" t="s">
        <v>980</v>
      </c>
      <c r="D219" s="10" t="s">
        <v>981</v>
      </c>
      <c r="E219" s="10" t="s">
        <v>982</v>
      </c>
      <c r="F219" s="10" t="s">
        <v>983</v>
      </c>
      <c r="G219" s="10" t="s">
        <v>17</v>
      </c>
      <c r="H219" s="10" t="s">
        <v>277</v>
      </c>
      <c r="I219" s="10" t="s">
        <v>32</v>
      </c>
      <c r="J219" s="10">
        <v>39</v>
      </c>
    </row>
    <row r="220" spans="1:10" ht="71.25">
      <c r="A220" s="10">
        <v>216</v>
      </c>
      <c r="B220" s="10" t="s">
        <v>32</v>
      </c>
      <c r="C220" s="10" t="s">
        <v>984</v>
      </c>
      <c r="D220" s="10" t="s">
        <v>985</v>
      </c>
      <c r="E220" s="10" t="s">
        <v>986</v>
      </c>
      <c r="F220" s="10" t="s">
        <v>987</v>
      </c>
      <c r="G220" s="10" t="s">
        <v>17</v>
      </c>
      <c r="H220" s="10" t="s">
        <v>277</v>
      </c>
      <c r="I220" s="10" t="s">
        <v>32</v>
      </c>
      <c r="J220" s="10">
        <v>40</v>
      </c>
    </row>
    <row r="221" spans="1:10" ht="71.25">
      <c r="A221" s="10">
        <v>217</v>
      </c>
      <c r="B221" s="10" t="s">
        <v>32</v>
      </c>
      <c r="C221" s="10" t="s">
        <v>988</v>
      </c>
      <c r="D221" s="10" t="s">
        <v>989</v>
      </c>
      <c r="E221" s="10" t="s">
        <v>990</v>
      </c>
      <c r="F221" s="10" t="s">
        <v>991</v>
      </c>
      <c r="G221" s="10" t="s">
        <v>17</v>
      </c>
      <c r="H221" s="10" t="s">
        <v>277</v>
      </c>
      <c r="I221" s="10" t="s">
        <v>32</v>
      </c>
      <c r="J221" s="10">
        <v>41</v>
      </c>
    </row>
    <row r="222" spans="1:10" ht="171">
      <c r="A222" s="10">
        <v>218</v>
      </c>
      <c r="B222" s="10" t="s">
        <v>32</v>
      </c>
      <c r="C222" s="10" t="s">
        <v>992</v>
      </c>
      <c r="D222" s="10" t="s">
        <v>993</v>
      </c>
      <c r="E222" s="10" t="s">
        <v>994</v>
      </c>
      <c r="F222" s="10" t="s">
        <v>995</v>
      </c>
      <c r="G222" s="10" t="s">
        <v>17</v>
      </c>
      <c r="H222" s="10" t="s">
        <v>277</v>
      </c>
      <c r="I222" s="10" t="s">
        <v>32</v>
      </c>
      <c r="J222" s="10">
        <v>42</v>
      </c>
    </row>
    <row r="223" spans="1:10" ht="71.25">
      <c r="A223" s="10">
        <v>219</v>
      </c>
      <c r="B223" s="10" t="s">
        <v>32</v>
      </c>
      <c r="C223" s="10" t="s">
        <v>996</v>
      </c>
      <c r="D223" s="10" t="s">
        <v>997</v>
      </c>
      <c r="E223" s="10" t="s">
        <v>998</v>
      </c>
      <c r="F223" s="10" t="s">
        <v>999</v>
      </c>
      <c r="G223" s="10" t="s">
        <v>17</v>
      </c>
      <c r="H223" s="10" t="s">
        <v>277</v>
      </c>
      <c r="I223" s="10" t="s">
        <v>32</v>
      </c>
      <c r="J223" s="10">
        <v>43</v>
      </c>
    </row>
    <row r="224" spans="1:10" ht="171">
      <c r="A224" s="10">
        <v>220</v>
      </c>
      <c r="B224" s="10" t="s">
        <v>32</v>
      </c>
      <c r="C224" s="10" t="s">
        <v>1000</v>
      </c>
      <c r="D224" s="10" t="s">
        <v>1001</v>
      </c>
      <c r="E224" s="10" t="s">
        <v>1002</v>
      </c>
      <c r="F224" s="10" t="s">
        <v>1003</v>
      </c>
      <c r="G224" s="10" t="s">
        <v>17</v>
      </c>
      <c r="H224" s="10" t="s">
        <v>277</v>
      </c>
      <c r="I224" s="10" t="s">
        <v>32</v>
      </c>
      <c r="J224" s="10">
        <v>44</v>
      </c>
    </row>
    <row r="225" spans="1:10" ht="85.5">
      <c r="A225" s="10">
        <v>221</v>
      </c>
      <c r="B225" s="10" t="s">
        <v>32</v>
      </c>
      <c r="C225" s="10" t="s">
        <v>1004</v>
      </c>
      <c r="D225" s="10" t="s">
        <v>1005</v>
      </c>
      <c r="E225" s="10" t="s">
        <v>1006</v>
      </c>
      <c r="F225" s="10" t="s">
        <v>1007</v>
      </c>
      <c r="G225" s="10" t="s">
        <v>17</v>
      </c>
      <c r="H225" s="10" t="s">
        <v>277</v>
      </c>
      <c r="I225" s="10" t="s">
        <v>32</v>
      </c>
      <c r="J225" s="10">
        <v>45</v>
      </c>
    </row>
    <row r="226" spans="1:10" ht="71.25">
      <c r="A226" s="10">
        <v>222</v>
      </c>
      <c r="B226" s="10" t="s">
        <v>32</v>
      </c>
      <c r="C226" s="10" t="s">
        <v>274</v>
      </c>
      <c r="D226" s="10" t="s">
        <v>1008</v>
      </c>
      <c r="E226" s="10" t="s">
        <v>275</v>
      </c>
      <c r="F226" s="10" t="s">
        <v>276</v>
      </c>
      <c r="G226" s="10" t="s">
        <v>21</v>
      </c>
      <c r="H226" s="10" t="s">
        <v>277</v>
      </c>
      <c r="I226" s="10" t="s">
        <v>32</v>
      </c>
      <c r="J226" s="10">
        <v>46</v>
      </c>
    </row>
    <row r="227" spans="1:10" ht="85.5">
      <c r="A227" s="10">
        <v>223</v>
      </c>
      <c r="B227" s="10" t="s">
        <v>33</v>
      </c>
      <c r="C227" s="10" t="s">
        <v>1009</v>
      </c>
      <c r="D227" s="10" t="s">
        <v>1010</v>
      </c>
      <c r="E227" s="10" t="s">
        <v>1011</v>
      </c>
      <c r="F227" s="10" t="s">
        <v>1012</v>
      </c>
      <c r="G227" s="10" t="s">
        <v>17</v>
      </c>
      <c r="H227" s="10" t="s">
        <v>177</v>
      </c>
      <c r="I227" s="10" t="s">
        <v>33</v>
      </c>
      <c r="J227" s="10">
        <v>9</v>
      </c>
    </row>
    <row r="228" spans="1:10" ht="57">
      <c r="A228" s="10">
        <v>224</v>
      </c>
      <c r="B228" s="10" t="s">
        <v>33</v>
      </c>
      <c r="C228" s="10" t="s">
        <v>1013</v>
      </c>
      <c r="D228" s="10" t="s">
        <v>1014</v>
      </c>
      <c r="E228" s="10" t="s">
        <v>1015</v>
      </c>
      <c r="F228" s="10" t="s">
        <v>1016</v>
      </c>
      <c r="G228" s="10" t="s">
        <v>17</v>
      </c>
      <c r="H228" s="10" t="s">
        <v>177</v>
      </c>
      <c r="I228" s="10" t="s">
        <v>33</v>
      </c>
      <c r="J228" s="10">
        <v>10</v>
      </c>
    </row>
    <row r="229" spans="1:10" ht="85.5">
      <c r="A229" s="10">
        <v>225</v>
      </c>
      <c r="B229" s="10" t="s">
        <v>33</v>
      </c>
      <c r="C229" s="10" t="s">
        <v>1017</v>
      </c>
      <c r="D229" s="10" t="s">
        <v>1018</v>
      </c>
      <c r="E229" s="10" t="s">
        <v>1019</v>
      </c>
      <c r="F229" s="10" t="s">
        <v>1020</v>
      </c>
      <c r="G229" s="10" t="s">
        <v>17</v>
      </c>
      <c r="H229" s="10" t="s">
        <v>177</v>
      </c>
      <c r="I229" s="10" t="s">
        <v>33</v>
      </c>
      <c r="J229" s="10">
        <v>11</v>
      </c>
    </row>
    <row r="230" spans="1:10" ht="71.25">
      <c r="A230" s="10">
        <v>226</v>
      </c>
      <c r="B230" s="10" t="s">
        <v>33</v>
      </c>
      <c r="C230" s="10" t="s">
        <v>1021</v>
      </c>
      <c r="D230" s="10" t="s">
        <v>1022</v>
      </c>
      <c r="E230" s="10" t="s">
        <v>1023</v>
      </c>
      <c r="F230" s="10" t="s">
        <v>1024</v>
      </c>
      <c r="G230" s="10" t="s">
        <v>17</v>
      </c>
      <c r="H230" s="10" t="s">
        <v>177</v>
      </c>
      <c r="I230" s="10" t="s">
        <v>33</v>
      </c>
      <c r="J230" s="10">
        <v>12</v>
      </c>
    </row>
    <row r="231" spans="1:10" ht="71.25">
      <c r="A231" s="10">
        <v>227</v>
      </c>
      <c r="B231" s="10" t="s">
        <v>33</v>
      </c>
      <c r="C231" s="10" t="s">
        <v>1025</v>
      </c>
      <c r="D231" s="10" t="s">
        <v>1026</v>
      </c>
      <c r="E231" s="10" t="s">
        <v>1027</v>
      </c>
      <c r="F231" s="10" t="s">
        <v>1028</v>
      </c>
      <c r="G231" s="10" t="s">
        <v>17</v>
      </c>
      <c r="H231" s="10" t="s">
        <v>177</v>
      </c>
      <c r="I231" s="10" t="s">
        <v>33</v>
      </c>
      <c r="J231" s="10">
        <v>13</v>
      </c>
    </row>
    <row r="232" spans="1:10" ht="71.25">
      <c r="A232" s="10">
        <v>228</v>
      </c>
      <c r="B232" s="10" t="s">
        <v>33</v>
      </c>
      <c r="C232" s="10" t="s">
        <v>1029</v>
      </c>
      <c r="D232" s="10" t="s">
        <v>1030</v>
      </c>
      <c r="E232" s="10" t="s">
        <v>1031</v>
      </c>
      <c r="F232" s="10" t="s">
        <v>1032</v>
      </c>
      <c r="G232" s="10" t="s">
        <v>17</v>
      </c>
      <c r="H232" s="10" t="s">
        <v>177</v>
      </c>
      <c r="I232" s="10" t="s">
        <v>33</v>
      </c>
      <c r="J232" s="10">
        <v>14</v>
      </c>
    </row>
    <row r="233" spans="1:10" ht="42.75">
      <c r="A233" s="10">
        <v>229</v>
      </c>
      <c r="B233" s="10" t="s">
        <v>33</v>
      </c>
      <c r="C233" s="10" t="s">
        <v>1033</v>
      </c>
      <c r="D233" s="10" t="s">
        <v>1034</v>
      </c>
      <c r="E233" s="10" t="s">
        <v>1035</v>
      </c>
      <c r="F233" s="10" t="s">
        <v>1036</v>
      </c>
      <c r="G233" s="10" t="s">
        <v>17</v>
      </c>
      <c r="H233" s="10" t="s">
        <v>177</v>
      </c>
      <c r="I233" s="10" t="s">
        <v>33</v>
      </c>
      <c r="J233" s="10">
        <v>15</v>
      </c>
    </row>
    <row r="234" spans="1:10" ht="57">
      <c r="A234" s="10">
        <v>230</v>
      </c>
      <c r="B234" s="10" t="s">
        <v>33</v>
      </c>
      <c r="C234" s="10" t="s">
        <v>1037</v>
      </c>
      <c r="D234" s="10" t="s">
        <v>1038</v>
      </c>
      <c r="E234" s="10" t="s">
        <v>1039</v>
      </c>
      <c r="F234" s="10" t="s">
        <v>1040</v>
      </c>
      <c r="G234" s="10" t="s">
        <v>17</v>
      </c>
      <c r="H234" s="10" t="s">
        <v>177</v>
      </c>
      <c r="I234" s="10" t="s">
        <v>33</v>
      </c>
      <c r="J234" s="10">
        <v>16</v>
      </c>
    </row>
    <row r="235" spans="1:10" ht="42.75">
      <c r="A235" s="10">
        <v>231</v>
      </c>
      <c r="B235" s="10" t="s">
        <v>33</v>
      </c>
      <c r="C235" s="10" t="s">
        <v>1041</v>
      </c>
      <c r="D235" s="10" t="s">
        <v>1042</v>
      </c>
      <c r="E235" s="10" t="s">
        <v>1043</v>
      </c>
      <c r="F235" s="10" t="s">
        <v>1044</v>
      </c>
      <c r="G235" s="10" t="s">
        <v>17</v>
      </c>
      <c r="H235" s="10" t="s">
        <v>177</v>
      </c>
      <c r="I235" s="10" t="s">
        <v>33</v>
      </c>
      <c r="J235" s="10">
        <v>17</v>
      </c>
    </row>
    <row r="236" spans="1:10" ht="57">
      <c r="A236" s="10">
        <v>232</v>
      </c>
      <c r="B236" s="10" t="s">
        <v>33</v>
      </c>
      <c r="C236" s="10" t="s">
        <v>1041</v>
      </c>
      <c r="D236" s="10" t="s">
        <v>1045</v>
      </c>
      <c r="E236" s="10" t="s">
        <v>1046</v>
      </c>
      <c r="F236" s="10" t="s">
        <v>1047</v>
      </c>
      <c r="G236" s="10" t="s">
        <v>17</v>
      </c>
      <c r="H236" s="10" t="s">
        <v>177</v>
      </c>
      <c r="I236" s="10" t="s">
        <v>33</v>
      </c>
      <c r="J236" s="10">
        <v>18</v>
      </c>
    </row>
    <row r="237" spans="1:10" ht="57">
      <c r="A237" s="10">
        <v>233</v>
      </c>
      <c r="B237" s="10" t="s">
        <v>33</v>
      </c>
      <c r="C237" s="10" t="s">
        <v>174</v>
      </c>
      <c r="D237" s="10" t="s">
        <v>1048</v>
      </c>
      <c r="E237" s="10" t="s">
        <v>175</v>
      </c>
      <c r="F237" s="10" t="s">
        <v>176</v>
      </c>
      <c r="G237" s="10" t="s">
        <v>20</v>
      </c>
      <c r="H237" s="10" t="s">
        <v>177</v>
      </c>
      <c r="I237" s="10" t="s">
        <v>33</v>
      </c>
      <c r="J237" s="10">
        <v>19</v>
      </c>
    </row>
    <row r="238" spans="1:10" ht="42.75">
      <c r="A238" s="10">
        <v>234</v>
      </c>
      <c r="B238" s="10" t="s">
        <v>33</v>
      </c>
      <c r="C238" s="10" t="s">
        <v>1049</v>
      </c>
      <c r="D238" s="10" t="s">
        <v>1050</v>
      </c>
      <c r="E238" s="10" t="s">
        <v>1051</v>
      </c>
      <c r="F238" s="10" t="s">
        <v>1052</v>
      </c>
      <c r="G238" s="10" t="s">
        <v>17</v>
      </c>
      <c r="H238" s="10" t="s">
        <v>177</v>
      </c>
      <c r="I238" s="10" t="s">
        <v>33</v>
      </c>
      <c r="J238" s="10">
        <v>20</v>
      </c>
    </row>
    <row r="239" spans="1:10" ht="57">
      <c r="A239" s="10">
        <v>235</v>
      </c>
      <c r="B239" s="10" t="s">
        <v>33</v>
      </c>
      <c r="C239" s="10" t="s">
        <v>237</v>
      </c>
      <c r="D239" s="10" t="s">
        <v>1053</v>
      </c>
      <c r="E239" s="10" t="s">
        <v>1054</v>
      </c>
      <c r="F239" s="10" t="s">
        <v>1055</v>
      </c>
      <c r="G239" s="10" t="s">
        <v>17</v>
      </c>
      <c r="H239" s="10" t="s">
        <v>177</v>
      </c>
      <c r="I239" s="10" t="s">
        <v>33</v>
      </c>
      <c r="J239" s="10">
        <v>21</v>
      </c>
    </row>
    <row r="240" spans="1:10" ht="57">
      <c r="A240" s="10">
        <v>236</v>
      </c>
      <c r="B240" s="10" t="s">
        <v>33</v>
      </c>
      <c r="C240" s="10" t="s">
        <v>1056</v>
      </c>
      <c r="D240" s="10" t="s">
        <v>1057</v>
      </c>
      <c r="E240" s="10" t="s">
        <v>1058</v>
      </c>
      <c r="F240" s="10" t="s">
        <v>1059</v>
      </c>
      <c r="G240" s="10" t="s">
        <v>17</v>
      </c>
      <c r="H240" s="10" t="s">
        <v>177</v>
      </c>
      <c r="I240" s="10" t="s">
        <v>33</v>
      </c>
      <c r="J240" s="10">
        <v>22</v>
      </c>
    </row>
    <row r="241" spans="1:10" ht="71.25">
      <c r="A241" s="10">
        <v>237</v>
      </c>
      <c r="B241" s="10" t="s">
        <v>33</v>
      </c>
      <c r="C241" s="10" t="s">
        <v>1060</v>
      </c>
      <c r="D241" s="10" t="s">
        <v>1061</v>
      </c>
      <c r="E241" s="10" t="s">
        <v>1062</v>
      </c>
      <c r="F241" s="10" t="s">
        <v>1063</v>
      </c>
      <c r="G241" s="10" t="s">
        <v>17</v>
      </c>
      <c r="H241" s="10" t="s">
        <v>177</v>
      </c>
      <c r="I241" s="10" t="s">
        <v>33</v>
      </c>
      <c r="J241" s="10">
        <v>23</v>
      </c>
    </row>
    <row r="242" spans="1:10" ht="57">
      <c r="A242" s="10">
        <v>238</v>
      </c>
      <c r="B242" s="10" t="s">
        <v>33</v>
      </c>
      <c r="C242" s="10" t="s">
        <v>1033</v>
      </c>
      <c r="D242" s="10" t="s">
        <v>1064</v>
      </c>
      <c r="E242" s="10" t="s">
        <v>1065</v>
      </c>
      <c r="F242" s="10" t="s">
        <v>1066</v>
      </c>
      <c r="G242" s="10" t="s">
        <v>17</v>
      </c>
      <c r="H242" s="10" t="s">
        <v>177</v>
      </c>
      <c r="I242" s="10" t="s">
        <v>33</v>
      </c>
      <c r="J242" s="10">
        <v>24</v>
      </c>
    </row>
    <row r="243" spans="1:10" ht="42.75">
      <c r="A243" s="10">
        <v>239</v>
      </c>
      <c r="B243" s="10" t="s">
        <v>33</v>
      </c>
      <c r="C243" s="10" t="s">
        <v>1021</v>
      </c>
      <c r="D243" s="10" t="s">
        <v>1067</v>
      </c>
      <c r="E243" s="10" t="s">
        <v>1068</v>
      </c>
      <c r="F243" s="10" t="s">
        <v>1069</v>
      </c>
      <c r="G243" s="10" t="s">
        <v>17</v>
      </c>
      <c r="H243" s="10" t="s">
        <v>177</v>
      </c>
      <c r="I243" s="10" t="s">
        <v>33</v>
      </c>
      <c r="J243" s="10">
        <v>25</v>
      </c>
    </row>
    <row r="244" spans="1:10" ht="71.25">
      <c r="A244" s="10">
        <v>240</v>
      </c>
      <c r="B244" s="10" t="s">
        <v>33</v>
      </c>
      <c r="C244" s="10" t="s">
        <v>280</v>
      </c>
      <c r="D244" s="10" t="s">
        <v>1070</v>
      </c>
      <c r="E244" s="10" t="s">
        <v>1071</v>
      </c>
      <c r="F244" s="10" t="s">
        <v>1072</v>
      </c>
      <c r="G244" s="10" t="s">
        <v>17</v>
      </c>
      <c r="H244" s="10" t="s">
        <v>177</v>
      </c>
      <c r="I244" s="10" t="s">
        <v>33</v>
      </c>
      <c r="J244" s="10">
        <v>26</v>
      </c>
    </row>
    <row r="245" spans="1:10" ht="71.25">
      <c r="A245" s="10">
        <v>241</v>
      </c>
      <c r="B245" s="10" t="s">
        <v>33</v>
      </c>
      <c r="C245" s="10" t="s">
        <v>280</v>
      </c>
      <c r="D245" s="10" t="s">
        <v>1073</v>
      </c>
      <c r="E245" s="10" t="s">
        <v>1074</v>
      </c>
      <c r="F245" s="10" t="s">
        <v>1075</v>
      </c>
      <c r="G245" s="10" t="s">
        <v>17</v>
      </c>
      <c r="H245" s="10" t="s">
        <v>177</v>
      </c>
      <c r="I245" s="10" t="s">
        <v>33</v>
      </c>
      <c r="J245" s="10">
        <v>27</v>
      </c>
    </row>
    <row r="246" spans="1:10" ht="71.25">
      <c r="A246" s="10">
        <v>242</v>
      </c>
      <c r="B246" s="10" t="s">
        <v>33</v>
      </c>
      <c r="C246" s="10" t="s">
        <v>178</v>
      </c>
      <c r="D246" s="10" t="s">
        <v>1076</v>
      </c>
      <c r="E246" s="10" t="s">
        <v>278</v>
      </c>
      <c r="F246" s="10" t="s">
        <v>279</v>
      </c>
      <c r="G246" s="10" t="s">
        <v>21</v>
      </c>
      <c r="H246" s="10" t="s">
        <v>177</v>
      </c>
      <c r="I246" s="10" t="s">
        <v>33</v>
      </c>
      <c r="J246" s="10">
        <v>28</v>
      </c>
    </row>
    <row r="247" spans="1:10" ht="71.25">
      <c r="A247" s="10">
        <v>243</v>
      </c>
      <c r="B247" s="10" t="s">
        <v>33</v>
      </c>
      <c r="C247" s="10" t="s">
        <v>178</v>
      </c>
      <c r="D247" s="10" t="s">
        <v>1077</v>
      </c>
      <c r="E247" s="10" t="s">
        <v>179</v>
      </c>
      <c r="F247" s="10" t="s">
        <v>180</v>
      </c>
      <c r="G247" s="10" t="s">
        <v>19</v>
      </c>
      <c r="H247" s="10" t="s">
        <v>177</v>
      </c>
      <c r="I247" s="10" t="s">
        <v>33</v>
      </c>
      <c r="J247" s="10">
        <v>29</v>
      </c>
    </row>
    <row r="248" spans="1:10" ht="57">
      <c r="A248" s="10">
        <v>244</v>
      </c>
      <c r="B248" s="10" t="s">
        <v>33</v>
      </c>
      <c r="C248" s="10" t="s">
        <v>1021</v>
      </c>
      <c r="D248" s="10" t="s">
        <v>1078</v>
      </c>
      <c r="E248" s="10" t="s">
        <v>1079</v>
      </c>
      <c r="F248" s="10" t="s">
        <v>1080</v>
      </c>
      <c r="G248" s="10" t="s">
        <v>17</v>
      </c>
      <c r="H248" s="10" t="s">
        <v>177</v>
      </c>
      <c r="I248" s="10" t="s">
        <v>33</v>
      </c>
      <c r="J248" s="10">
        <v>30</v>
      </c>
    </row>
    <row r="249" spans="1:10" ht="42.75">
      <c r="A249" s="10">
        <v>245</v>
      </c>
      <c r="B249" s="10" t="s">
        <v>33</v>
      </c>
      <c r="C249" s="10" t="s">
        <v>1081</v>
      </c>
      <c r="D249" s="10" t="s">
        <v>1082</v>
      </c>
      <c r="E249" s="10" t="s">
        <v>1083</v>
      </c>
      <c r="F249" s="10" t="s">
        <v>1084</v>
      </c>
      <c r="G249" s="10" t="s">
        <v>17</v>
      </c>
      <c r="H249" s="10" t="s">
        <v>177</v>
      </c>
      <c r="I249" s="10" t="s">
        <v>33</v>
      </c>
      <c r="J249" s="10">
        <v>31</v>
      </c>
    </row>
    <row r="250" spans="1:10" ht="57">
      <c r="A250" s="10">
        <v>246</v>
      </c>
      <c r="B250" s="10" t="s">
        <v>33</v>
      </c>
      <c r="C250" s="10" t="s">
        <v>1085</v>
      </c>
      <c r="D250" s="10" t="s">
        <v>1086</v>
      </c>
      <c r="E250" s="10" t="s">
        <v>1087</v>
      </c>
      <c r="F250" s="10" t="s">
        <v>1088</v>
      </c>
      <c r="G250" s="10" t="s">
        <v>17</v>
      </c>
      <c r="H250" s="10" t="s">
        <v>177</v>
      </c>
      <c r="I250" s="10" t="s">
        <v>33</v>
      </c>
      <c r="J250" s="10">
        <v>32</v>
      </c>
    </row>
    <row r="251" spans="1:10" ht="42.75">
      <c r="A251" s="10">
        <v>247</v>
      </c>
      <c r="B251" s="10" t="s">
        <v>33</v>
      </c>
      <c r="C251" s="10" t="s">
        <v>1033</v>
      </c>
      <c r="D251" s="10" t="s">
        <v>1089</v>
      </c>
      <c r="E251" s="10" t="s">
        <v>1090</v>
      </c>
      <c r="F251" s="10" t="s">
        <v>1091</v>
      </c>
      <c r="G251" s="10" t="s">
        <v>17</v>
      </c>
      <c r="H251" s="10" t="s">
        <v>177</v>
      </c>
      <c r="I251" s="10" t="s">
        <v>33</v>
      </c>
      <c r="J251" s="10">
        <v>33</v>
      </c>
    </row>
    <row r="252" spans="1:10" ht="71.25">
      <c r="A252" s="10">
        <v>248</v>
      </c>
      <c r="B252" s="10" t="s">
        <v>33</v>
      </c>
      <c r="C252" s="10" t="s">
        <v>1029</v>
      </c>
      <c r="D252" s="10" t="s">
        <v>1092</v>
      </c>
      <c r="E252" s="10" t="s">
        <v>1093</v>
      </c>
      <c r="F252" s="10" t="s">
        <v>1094</v>
      </c>
      <c r="G252" s="10" t="s">
        <v>17</v>
      </c>
      <c r="H252" s="10" t="s">
        <v>177</v>
      </c>
      <c r="I252" s="10" t="s">
        <v>33</v>
      </c>
      <c r="J252" s="10">
        <v>34</v>
      </c>
    </row>
    <row r="253" spans="1:10" ht="71.25">
      <c r="A253" s="10">
        <v>249</v>
      </c>
      <c r="B253" s="10" t="s">
        <v>33</v>
      </c>
      <c r="C253" s="10" t="s">
        <v>1095</v>
      </c>
      <c r="D253" s="10" t="s">
        <v>1096</v>
      </c>
      <c r="E253" s="10" t="s">
        <v>1097</v>
      </c>
      <c r="F253" s="10" t="s">
        <v>1098</v>
      </c>
      <c r="G253" s="10" t="s">
        <v>17</v>
      </c>
      <c r="H253" s="10" t="s">
        <v>177</v>
      </c>
      <c r="I253" s="10" t="s">
        <v>33</v>
      </c>
      <c r="J253" s="10">
        <v>35</v>
      </c>
    </row>
    <row r="254" spans="1:10" ht="85.5">
      <c r="A254" s="10">
        <v>250</v>
      </c>
      <c r="B254" s="10" t="s">
        <v>33</v>
      </c>
      <c r="C254" s="10" t="s">
        <v>1037</v>
      </c>
      <c r="D254" s="10" t="s">
        <v>1099</v>
      </c>
      <c r="E254" s="10" t="s">
        <v>1100</v>
      </c>
      <c r="F254" s="10" t="s">
        <v>1101</v>
      </c>
      <c r="G254" s="10" t="s">
        <v>17</v>
      </c>
      <c r="H254" s="10" t="s">
        <v>177</v>
      </c>
      <c r="I254" s="10" t="s">
        <v>33</v>
      </c>
      <c r="J254" s="10">
        <v>36</v>
      </c>
    </row>
    <row r="255" spans="1:10" ht="71.25">
      <c r="A255" s="10">
        <v>251</v>
      </c>
      <c r="B255" s="10" t="s">
        <v>33</v>
      </c>
      <c r="C255" s="10" t="s">
        <v>1102</v>
      </c>
      <c r="D255" s="10" t="s">
        <v>1103</v>
      </c>
      <c r="E255" s="10" t="s">
        <v>1104</v>
      </c>
      <c r="F255" s="10" t="s">
        <v>1105</v>
      </c>
      <c r="G255" s="10" t="s">
        <v>17</v>
      </c>
      <c r="H255" s="10" t="s">
        <v>177</v>
      </c>
      <c r="I255" s="10" t="s">
        <v>33</v>
      </c>
      <c r="J255" s="10">
        <v>37</v>
      </c>
    </row>
    <row r="256" spans="1:10" ht="57">
      <c r="A256" s="10">
        <v>252</v>
      </c>
      <c r="B256" s="10" t="s">
        <v>33</v>
      </c>
      <c r="C256" s="10" t="s">
        <v>1106</v>
      </c>
      <c r="D256" s="10" t="s">
        <v>1107</v>
      </c>
      <c r="E256" s="10" t="s">
        <v>1108</v>
      </c>
      <c r="F256" s="10" t="s">
        <v>1109</v>
      </c>
      <c r="G256" s="10" t="s">
        <v>17</v>
      </c>
      <c r="H256" s="10" t="s">
        <v>177</v>
      </c>
      <c r="I256" s="10" t="s">
        <v>33</v>
      </c>
      <c r="J256" s="10">
        <v>38</v>
      </c>
    </row>
    <row r="257" spans="1:10" ht="57">
      <c r="A257" s="10">
        <v>253</v>
      </c>
      <c r="B257" s="10" t="s">
        <v>33</v>
      </c>
      <c r="C257" s="10" t="s">
        <v>1110</v>
      </c>
      <c r="D257" s="10" t="s">
        <v>1111</v>
      </c>
      <c r="E257" s="10" t="s">
        <v>1112</v>
      </c>
      <c r="F257" s="10" t="s">
        <v>1113</v>
      </c>
      <c r="G257" s="10" t="s">
        <v>17</v>
      </c>
      <c r="H257" s="10" t="s">
        <v>177</v>
      </c>
      <c r="I257" s="10" t="s">
        <v>33</v>
      </c>
      <c r="J257" s="10">
        <v>39</v>
      </c>
    </row>
    <row r="258" spans="1:10" ht="71.25">
      <c r="A258" s="10">
        <v>254</v>
      </c>
      <c r="B258" s="10" t="s">
        <v>33</v>
      </c>
      <c r="C258" s="10" t="s">
        <v>1114</v>
      </c>
      <c r="D258" s="10" t="s">
        <v>1115</v>
      </c>
      <c r="E258" s="10" t="s">
        <v>1116</v>
      </c>
      <c r="F258" s="10" t="s">
        <v>1117</v>
      </c>
      <c r="G258" s="10" t="s">
        <v>17</v>
      </c>
      <c r="H258" s="10" t="s">
        <v>177</v>
      </c>
      <c r="I258" s="10" t="s">
        <v>33</v>
      </c>
      <c r="J258" s="10">
        <v>40</v>
      </c>
    </row>
    <row r="259" spans="1:10" ht="71.25">
      <c r="A259" s="10">
        <v>255</v>
      </c>
      <c r="B259" s="10" t="s">
        <v>33</v>
      </c>
      <c r="C259" s="10" t="s">
        <v>1102</v>
      </c>
      <c r="D259" s="10" t="s">
        <v>1118</v>
      </c>
      <c r="E259" s="10" t="s">
        <v>1119</v>
      </c>
      <c r="F259" s="10" t="s">
        <v>1120</v>
      </c>
      <c r="G259" s="10" t="s">
        <v>17</v>
      </c>
      <c r="H259" s="10" t="s">
        <v>177</v>
      </c>
      <c r="I259" s="10" t="s">
        <v>33</v>
      </c>
      <c r="J259" s="10">
        <v>41</v>
      </c>
    </row>
    <row r="260" spans="1:10" ht="71.25">
      <c r="A260" s="10">
        <v>256</v>
      </c>
      <c r="B260" s="10" t="s">
        <v>33</v>
      </c>
      <c r="C260" s="10" t="s">
        <v>1121</v>
      </c>
      <c r="D260" s="10" t="s">
        <v>1122</v>
      </c>
      <c r="E260" s="10" t="s">
        <v>1123</v>
      </c>
      <c r="F260" s="10" t="s">
        <v>1124</v>
      </c>
      <c r="G260" s="10" t="s">
        <v>17</v>
      </c>
      <c r="H260" s="10" t="s">
        <v>177</v>
      </c>
      <c r="I260" s="10" t="s">
        <v>33</v>
      </c>
      <c r="J260" s="10">
        <v>42</v>
      </c>
    </row>
    <row r="261" spans="1:10" ht="57">
      <c r="A261" s="10">
        <v>257</v>
      </c>
      <c r="B261" s="10" t="s">
        <v>33</v>
      </c>
      <c r="C261" s="10" t="s">
        <v>1125</v>
      </c>
      <c r="D261" s="10" t="s">
        <v>1126</v>
      </c>
      <c r="E261" s="10" t="s">
        <v>1127</v>
      </c>
      <c r="F261" s="10" t="s">
        <v>1128</v>
      </c>
      <c r="G261" s="10" t="s">
        <v>17</v>
      </c>
      <c r="H261" s="10" t="s">
        <v>177</v>
      </c>
      <c r="I261" s="10" t="s">
        <v>33</v>
      </c>
      <c r="J261" s="10">
        <v>43</v>
      </c>
    </row>
    <row r="262" spans="1:10" ht="42.75">
      <c r="A262" s="10">
        <v>258</v>
      </c>
      <c r="B262" s="10" t="s">
        <v>33</v>
      </c>
      <c r="C262" s="10" t="s">
        <v>1081</v>
      </c>
      <c r="D262" s="10" t="s">
        <v>1129</v>
      </c>
      <c r="E262" s="10" t="s">
        <v>1130</v>
      </c>
      <c r="F262" s="10" t="s">
        <v>1131</v>
      </c>
      <c r="G262" s="10" t="s">
        <v>17</v>
      </c>
      <c r="H262" s="10" t="s">
        <v>177</v>
      </c>
      <c r="I262" s="10" t="s">
        <v>33</v>
      </c>
      <c r="J262" s="10">
        <v>44</v>
      </c>
    </row>
    <row r="263" spans="1:10" ht="57">
      <c r="A263" s="10">
        <v>259</v>
      </c>
      <c r="B263" s="10" t="s">
        <v>33</v>
      </c>
      <c r="C263" s="10" t="s">
        <v>280</v>
      </c>
      <c r="D263" s="10" t="s">
        <v>1132</v>
      </c>
      <c r="E263" s="10" t="s">
        <v>1133</v>
      </c>
      <c r="F263" s="10" t="s">
        <v>1134</v>
      </c>
      <c r="G263" s="10" t="s">
        <v>17</v>
      </c>
      <c r="H263" s="10" t="s">
        <v>177</v>
      </c>
      <c r="I263" s="10" t="s">
        <v>33</v>
      </c>
      <c r="J263" s="10">
        <v>45</v>
      </c>
    </row>
    <row r="264" spans="1:10" ht="57">
      <c r="A264" s="10">
        <v>260</v>
      </c>
      <c r="B264" s="10" t="s">
        <v>33</v>
      </c>
      <c r="C264" s="10" t="s">
        <v>280</v>
      </c>
      <c r="D264" s="10" t="s">
        <v>1135</v>
      </c>
      <c r="E264" s="10" t="s">
        <v>281</v>
      </c>
      <c r="F264" s="10" t="s">
        <v>282</v>
      </c>
      <c r="G264" s="10" t="s">
        <v>21</v>
      </c>
      <c r="H264" s="10" t="s">
        <v>177</v>
      </c>
      <c r="I264" s="10" t="s">
        <v>33</v>
      </c>
      <c r="J264" s="10">
        <v>46</v>
      </c>
    </row>
    <row r="265" spans="1:10" ht="57">
      <c r="A265" s="10">
        <v>261</v>
      </c>
      <c r="B265" s="10" t="s">
        <v>33</v>
      </c>
      <c r="C265" s="10" t="s">
        <v>280</v>
      </c>
      <c r="D265" s="10" t="s">
        <v>1136</v>
      </c>
      <c r="E265" s="10" t="s">
        <v>1137</v>
      </c>
      <c r="F265" s="10" t="s">
        <v>1138</v>
      </c>
      <c r="G265" s="10" t="s">
        <v>17</v>
      </c>
      <c r="H265" s="10" t="s">
        <v>177</v>
      </c>
      <c r="I265" s="10" t="s">
        <v>33</v>
      </c>
      <c r="J265" s="10">
        <v>47</v>
      </c>
    </row>
    <row r="266" spans="1:10" ht="57">
      <c r="A266" s="10">
        <v>262</v>
      </c>
      <c r="B266" s="10" t="s">
        <v>33</v>
      </c>
      <c r="C266" s="10" t="s">
        <v>237</v>
      </c>
      <c r="D266" s="10" t="s">
        <v>1139</v>
      </c>
      <c r="E266" s="10" t="s">
        <v>1140</v>
      </c>
      <c r="F266" s="10" t="s">
        <v>1141</v>
      </c>
      <c r="G266" s="10" t="s">
        <v>17</v>
      </c>
      <c r="H266" s="10" t="s">
        <v>177</v>
      </c>
      <c r="I266" s="10" t="s">
        <v>33</v>
      </c>
      <c r="J266" s="10">
        <v>48</v>
      </c>
    </row>
    <row r="267" spans="1:10" ht="42.75">
      <c r="A267" s="10">
        <v>263</v>
      </c>
      <c r="B267" s="10" t="s">
        <v>33</v>
      </c>
      <c r="C267" s="10" t="s">
        <v>1142</v>
      </c>
      <c r="D267" s="10" t="s">
        <v>1143</v>
      </c>
      <c r="E267" s="10" t="s">
        <v>1144</v>
      </c>
      <c r="F267" s="10" t="s">
        <v>1145</v>
      </c>
      <c r="G267" s="10" t="s">
        <v>17</v>
      </c>
      <c r="H267" s="10" t="s">
        <v>177</v>
      </c>
      <c r="I267" s="10" t="s">
        <v>33</v>
      </c>
      <c r="J267" s="10">
        <v>49</v>
      </c>
    </row>
    <row r="268" spans="1:10" ht="71.25">
      <c r="A268" s="10">
        <v>264</v>
      </c>
      <c r="B268" s="10" t="s">
        <v>33</v>
      </c>
      <c r="C268" s="10" t="s">
        <v>1146</v>
      </c>
      <c r="D268" s="10" t="s">
        <v>1147</v>
      </c>
      <c r="E268" s="10" t="s">
        <v>1148</v>
      </c>
      <c r="F268" s="10" t="s">
        <v>1149</v>
      </c>
      <c r="G268" s="10" t="s">
        <v>17</v>
      </c>
      <c r="H268" s="10" t="s">
        <v>177</v>
      </c>
      <c r="I268" s="10" t="s">
        <v>33</v>
      </c>
      <c r="J268" s="10">
        <v>50</v>
      </c>
    </row>
    <row r="269" spans="1:10" ht="99.75">
      <c r="A269" s="10">
        <v>265</v>
      </c>
      <c r="B269" s="10" t="s">
        <v>33</v>
      </c>
      <c r="C269" s="10" t="s">
        <v>181</v>
      </c>
      <c r="D269" s="10" t="s">
        <v>1150</v>
      </c>
      <c r="E269" s="10" t="s">
        <v>182</v>
      </c>
      <c r="F269" s="10" t="s">
        <v>183</v>
      </c>
      <c r="G269" s="10" t="s">
        <v>20</v>
      </c>
      <c r="H269" s="10" t="s">
        <v>177</v>
      </c>
      <c r="I269" s="10" t="s">
        <v>33</v>
      </c>
      <c r="J269" s="10">
        <v>51</v>
      </c>
    </row>
    <row r="270" spans="1:10" ht="71.25">
      <c r="A270" s="10">
        <v>266</v>
      </c>
      <c r="B270" s="10" t="s">
        <v>33</v>
      </c>
      <c r="C270" s="10" t="s">
        <v>283</v>
      </c>
      <c r="D270" s="10" t="s">
        <v>1151</v>
      </c>
      <c r="E270" s="10" t="s">
        <v>284</v>
      </c>
      <c r="F270" s="10" t="s">
        <v>285</v>
      </c>
      <c r="G270" s="10" t="s">
        <v>21</v>
      </c>
      <c r="H270" s="10" t="s">
        <v>177</v>
      </c>
      <c r="I270" s="10" t="s">
        <v>33</v>
      </c>
      <c r="J270" s="10">
        <v>52</v>
      </c>
    </row>
    <row r="271" spans="1:10" ht="57">
      <c r="A271" s="10">
        <v>267</v>
      </c>
      <c r="B271" s="10" t="s">
        <v>34</v>
      </c>
      <c r="C271" s="10" t="s">
        <v>1152</v>
      </c>
      <c r="D271" s="10" t="s">
        <v>1153</v>
      </c>
      <c r="E271" s="10" t="s">
        <v>1154</v>
      </c>
      <c r="F271" s="10" t="s">
        <v>1155</v>
      </c>
      <c r="G271" s="10" t="s">
        <v>17</v>
      </c>
      <c r="H271" s="10" t="s">
        <v>187</v>
      </c>
      <c r="I271" s="10" t="s">
        <v>34</v>
      </c>
      <c r="J271" s="10">
        <v>9</v>
      </c>
    </row>
    <row r="272" spans="1:10" ht="57">
      <c r="A272" s="10">
        <v>268</v>
      </c>
      <c r="B272" s="10" t="s">
        <v>34</v>
      </c>
      <c r="C272" s="10" t="s">
        <v>1156</v>
      </c>
      <c r="D272" s="10" t="s">
        <v>1157</v>
      </c>
      <c r="E272" s="10" t="s">
        <v>1158</v>
      </c>
      <c r="F272" s="10" t="s">
        <v>1159</v>
      </c>
      <c r="G272" s="10" t="s">
        <v>17</v>
      </c>
      <c r="H272" s="10" t="s">
        <v>187</v>
      </c>
      <c r="I272" s="10" t="s">
        <v>34</v>
      </c>
      <c r="J272" s="10">
        <v>10</v>
      </c>
    </row>
    <row r="273" spans="1:10" ht="71.25">
      <c r="A273" s="10">
        <v>269</v>
      </c>
      <c r="B273" s="10" t="s">
        <v>34</v>
      </c>
      <c r="C273" s="10" t="s">
        <v>289</v>
      </c>
      <c r="D273" s="10" t="s">
        <v>1160</v>
      </c>
      <c r="E273" s="10" t="s">
        <v>1161</v>
      </c>
      <c r="F273" s="10" t="s">
        <v>1162</v>
      </c>
      <c r="G273" s="10" t="s">
        <v>17</v>
      </c>
      <c r="H273" s="10" t="s">
        <v>187</v>
      </c>
      <c r="I273" s="10" t="s">
        <v>34</v>
      </c>
      <c r="J273" s="10">
        <v>11</v>
      </c>
    </row>
    <row r="274" spans="1:10" ht="57">
      <c r="A274" s="10">
        <v>270</v>
      </c>
      <c r="B274" s="10" t="s">
        <v>34</v>
      </c>
      <c r="C274" s="10" t="s">
        <v>1163</v>
      </c>
      <c r="D274" s="10" t="s">
        <v>1164</v>
      </c>
      <c r="E274" s="10" t="s">
        <v>1165</v>
      </c>
      <c r="F274" s="10" t="s">
        <v>1166</v>
      </c>
      <c r="G274" s="10" t="s">
        <v>17</v>
      </c>
      <c r="H274" s="10" t="s">
        <v>187</v>
      </c>
      <c r="I274" s="10" t="s">
        <v>34</v>
      </c>
      <c r="J274" s="10">
        <v>12</v>
      </c>
    </row>
    <row r="275" spans="1:10" ht="57">
      <c r="A275" s="10">
        <v>271</v>
      </c>
      <c r="B275" s="10" t="s">
        <v>34</v>
      </c>
      <c r="C275" s="10" t="s">
        <v>1167</v>
      </c>
      <c r="D275" s="10" t="s">
        <v>1168</v>
      </c>
      <c r="E275" s="10" t="s">
        <v>1169</v>
      </c>
      <c r="F275" s="10" t="s">
        <v>1170</v>
      </c>
      <c r="G275" s="10" t="s">
        <v>17</v>
      </c>
      <c r="H275" s="10" t="s">
        <v>187</v>
      </c>
      <c r="I275" s="10" t="s">
        <v>34</v>
      </c>
      <c r="J275" s="10">
        <v>13</v>
      </c>
    </row>
    <row r="276" spans="1:10" ht="57">
      <c r="A276" s="10">
        <v>272</v>
      </c>
      <c r="B276" s="10" t="s">
        <v>34</v>
      </c>
      <c r="C276" s="10" t="s">
        <v>1171</v>
      </c>
      <c r="D276" s="10" t="s">
        <v>1172</v>
      </c>
      <c r="E276" s="10" t="s">
        <v>1173</v>
      </c>
      <c r="F276" s="10" t="s">
        <v>1174</v>
      </c>
      <c r="G276" s="10" t="s">
        <v>17</v>
      </c>
      <c r="H276" s="10" t="s">
        <v>187</v>
      </c>
      <c r="I276" s="10" t="s">
        <v>34</v>
      </c>
      <c r="J276" s="10">
        <v>14</v>
      </c>
    </row>
    <row r="277" spans="1:10" ht="57">
      <c r="A277" s="10">
        <v>273</v>
      </c>
      <c r="B277" s="10" t="s">
        <v>34</v>
      </c>
      <c r="C277" s="10" t="s">
        <v>1175</v>
      </c>
      <c r="D277" s="10" t="s">
        <v>1176</v>
      </c>
      <c r="E277" s="10" t="s">
        <v>1177</v>
      </c>
      <c r="F277" s="10" t="s">
        <v>1178</v>
      </c>
      <c r="G277" s="10" t="s">
        <v>17</v>
      </c>
      <c r="H277" s="10" t="s">
        <v>187</v>
      </c>
      <c r="I277" s="10" t="s">
        <v>34</v>
      </c>
      <c r="J277" s="10">
        <v>15</v>
      </c>
    </row>
    <row r="278" spans="1:10" ht="85.5">
      <c r="A278" s="10">
        <v>274</v>
      </c>
      <c r="B278" s="10" t="s">
        <v>34</v>
      </c>
      <c r="C278" s="10" t="s">
        <v>286</v>
      </c>
      <c r="D278" s="10" t="s">
        <v>1179</v>
      </c>
      <c r="E278" s="10" t="s">
        <v>287</v>
      </c>
      <c r="F278" s="10" t="s">
        <v>288</v>
      </c>
      <c r="G278" s="10" t="s">
        <v>21</v>
      </c>
      <c r="H278" s="10" t="s">
        <v>187</v>
      </c>
      <c r="I278" s="10" t="s">
        <v>34</v>
      </c>
      <c r="J278" s="10">
        <v>16</v>
      </c>
    </row>
    <row r="279" spans="1:10" ht="156.75">
      <c r="A279" s="10">
        <v>275</v>
      </c>
      <c r="B279" s="10" t="s">
        <v>34</v>
      </c>
      <c r="C279" s="10" t="s">
        <v>184</v>
      </c>
      <c r="D279" s="10" t="s">
        <v>1180</v>
      </c>
      <c r="E279" s="10" t="s">
        <v>185</v>
      </c>
      <c r="F279" s="10" t="s">
        <v>186</v>
      </c>
      <c r="G279" s="10" t="s">
        <v>19</v>
      </c>
      <c r="H279" s="10" t="s">
        <v>187</v>
      </c>
      <c r="I279" s="10" t="s">
        <v>34</v>
      </c>
      <c r="J279" s="10">
        <v>17</v>
      </c>
    </row>
    <row r="280" spans="1:10" ht="71.25">
      <c r="A280" s="10">
        <v>276</v>
      </c>
      <c r="B280" s="10" t="s">
        <v>34</v>
      </c>
      <c r="C280" s="10" t="s">
        <v>188</v>
      </c>
      <c r="D280" s="10" t="s">
        <v>1181</v>
      </c>
      <c r="E280" s="10" t="s">
        <v>189</v>
      </c>
      <c r="F280" s="10" t="s">
        <v>190</v>
      </c>
      <c r="G280" s="10" t="s">
        <v>20</v>
      </c>
      <c r="H280" s="10" t="s">
        <v>187</v>
      </c>
      <c r="I280" s="10" t="s">
        <v>34</v>
      </c>
      <c r="J280" s="10">
        <v>18</v>
      </c>
    </row>
    <row r="281" spans="1:10" ht="71.25">
      <c r="A281" s="10">
        <v>277</v>
      </c>
      <c r="B281" s="10" t="s">
        <v>34</v>
      </c>
      <c r="C281" s="10" t="s">
        <v>1182</v>
      </c>
      <c r="D281" s="10" t="s">
        <v>1183</v>
      </c>
      <c r="E281" s="10" t="s">
        <v>1184</v>
      </c>
      <c r="F281" s="10" t="s">
        <v>1185</v>
      </c>
      <c r="G281" s="10" t="s">
        <v>17</v>
      </c>
      <c r="H281" s="10" t="s">
        <v>187</v>
      </c>
      <c r="I281" s="10" t="s">
        <v>34</v>
      </c>
      <c r="J281" s="10">
        <v>19</v>
      </c>
    </row>
    <row r="282" spans="1:10" ht="57">
      <c r="A282" s="10">
        <v>278</v>
      </c>
      <c r="B282" s="10" t="s">
        <v>34</v>
      </c>
      <c r="C282" s="10" t="s">
        <v>1186</v>
      </c>
      <c r="D282" s="10" t="s">
        <v>1187</v>
      </c>
      <c r="E282" s="10" t="s">
        <v>1188</v>
      </c>
      <c r="F282" s="10" t="s">
        <v>1189</v>
      </c>
      <c r="G282" s="10" t="s">
        <v>17</v>
      </c>
      <c r="H282" s="10" t="s">
        <v>187</v>
      </c>
      <c r="I282" s="10" t="s">
        <v>34</v>
      </c>
      <c r="J282" s="10">
        <v>20</v>
      </c>
    </row>
    <row r="283" spans="1:10" ht="42.75">
      <c r="A283" s="10">
        <v>279</v>
      </c>
      <c r="B283" s="10" t="s">
        <v>34</v>
      </c>
      <c r="C283" s="10" t="s">
        <v>1175</v>
      </c>
      <c r="D283" s="10" t="s">
        <v>1190</v>
      </c>
      <c r="E283" s="10" t="s">
        <v>1191</v>
      </c>
      <c r="F283" s="10" t="s">
        <v>1192</v>
      </c>
      <c r="G283" s="10" t="s">
        <v>17</v>
      </c>
      <c r="H283" s="10" t="s">
        <v>187</v>
      </c>
      <c r="I283" s="10" t="s">
        <v>34</v>
      </c>
      <c r="J283" s="10">
        <v>21</v>
      </c>
    </row>
    <row r="284" spans="1:10" ht="71.25">
      <c r="A284" s="10">
        <v>280</v>
      </c>
      <c r="B284" s="10" t="s">
        <v>34</v>
      </c>
      <c r="C284" s="10" t="s">
        <v>289</v>
      </c>
      <c r="D284" s="10" t="s">
        <v>1193</v>
      </c>
      <c r="E284" s="10" t="s">
        <v>290</v>
      </c>
      <c r="F284" s="10" t="s">
        <v>291</v>
      </c>
      <c r="G284" s="10" t="s">
        <v>21</v>
      </c>
      <c r="H284" s="10" t="s">
        <v>187</v>
      </c>
      <c r="I284" s="10" t="s">
        <v>34</v>
      </c>
      <c r="J284" s="10">
        <v>22</v>
      </c>
    </row>
    <row r="285" spans="1:10" ht="42.75">
      <c r="A285" s="10">
        <v>281</v>
      </c>
      <c r="B285" s="10" t="s">
        <v>34</v>
      </c>
      <c r="C285" s="10" t="s">
        <v>191</v>
      </c>
      <c r="D285" s="10" t="s">
        <v>1194</v>
      </c>
      <c r="E285" s="10" t="s">
        <v>192</v>
      </c>
      <c r="F285" s="10" t="s">
        <v>193</v>
      </c>
      <c r="G285" s="10" t="s">
        <v>19</v>
      </c>
      <c r="H285" s="10" t="s">
        <v>187</v>
      </c>
      <c r="I285" s="10" t="s">
        <v>34</v>
      </c>
      <c r="J285" s="10">
        <v>23</v>
      </c>
    </row>
    <row r="286" spans="1:10" ht="57">
      <c r="A286" s="10">
        <v>282</v>
      </c>
      <c r="B286" s="10" t="s">
        <v>34</v>
      </c>
      <c r="C286" s="10" t="s">
        <v>1195</v>
      </c>
      <c r="D286" s="10" t="s">
        <v>1196</v>
      </c>
      <c r="E286" s="10" t="s">
        <v>1197</v>
      </c>
      <c r="F286" s="10" t="s">
        <v>1198</v>
      </c>
      <c r="G286" s="10" t="s">
        <v>17</v>
      </c>
      <c r="H286" s="10" t="s">
        <v>187</v>
      </c>
      <c r="I286" s="10" t="s">
        <v>34</v>
      </c>
      <c r="J286" s="10">
        <v>24</v>
      </c>
    </row>
    <row r="287" spans="1:10" ht="42.75">
      <c r="A287" s="10">
        <v>283</v>
      </c>
      <c r="B287" s="10" t="s">
        <v>34</v>
      </c>
      <c r="C287" s="10" t="s">
        <v>1199</v>
      </c>
      <c r="D287" s="10" t="s">
        <v>1200</v>
      </c>
      <c r="E287" s="10" t="s">
        <v>1201</v>
      </c>
      <c r="F287" s="10" t="s">
        <v>1202</v>
      </c>
      <c r="G287" s="10" t="s">
        <v>17</v>
      </c>
      <c r="H287" s="10" t="s">
        <v>187</v>
      </c>
      <c r="I287" s="10" t="s">
        <v>34</v>
      </c>
      <c r="J287" s="10">
        <v>25</v>
      </c>
    </row>
    <row r="288" spans="1:10" ht="57">
      <c r="A288" s="10">
        <v>284</v>
      </c>
      <c r="B288" s="10" t="s">
        <v>34</v>
      </c>
      <c r="C288" s="10" t="s">
        <v>1203</v>
      </c>
      <c r="D288" s="10" t="s">
        <v>1204</v>
      </c>
      <c r="E288" s="10" t="s">
        <v>1205</v>
      </c>
      <c r="F288" s="10" t="s">
        <v>1206</v>
      </c>
      <c r="G288" s="10" t="s">
        <v>17</v>
      </c>
      <c r="H288" s="10" t="s">
        <v>187</v>
      </c>
      <c r="I288" s="10" t="s">
        <v>34</v>
      </c>
      <c r="J288" s="10">
        <v>26</v>
      </c>
    </row>
    <row r="289" spans="1:10" ht="42.75">
      <c r="A289" s="10">
        <v>285</v>
      </c>
      <c r="B289" s="10" t="s">
        <v>34</v>
      </c>
      <c r="C289" s="10" t="s">
        <v>1207</v>
      </c>
      <c r="D289" s="10" t="s">
        <v>1208</v>
      </c>
      <c r="E289" s="10" t="s">
        <v>1209</v>
      </c>
      <c r="F289" s="10" t="s">
        <v>1210</v>
      </c>
      <c r="G289" s="10" t="s">
        <v>17</v>
      </c>
      <c r="H289" s="10" t="s">
        <v>187</v>
      </c>
      <c r="I289" s="10" t="s">
        <v>34</v>
      </c>
      <c r="J289" s="10">
        <v>27</v>
      </c>
    </row>
    <row r="290" spans="1:10" ht="42.75">
      <c r="A290" s="10">
        <v>286</v>
      </c>
      <c r="B290" s="10" t="s">
        <v>34</v>
      </c>
      <c r="C290" s="10" t="s">
        <v>628</v>
      </c>
      <c r="D290" s="10" t="s">
        <v>629</v>
      </c>
      <c r="E290" s="10" t="s">
        <v>1211</v>
      </c>
      <c r="F290" s="10" t="s">
        <v>1212</v>
      </c>
      <c r="G290" s="10" t="s">
        <v>17</v>
      </c>
      <c r="H290" s="10" t="s">
        <v>187</v>
      </c>
      <c r="I290" s="10" t="s">
        <v>34</v>
      </c>
      <c r="J290" s="10">
        <v>28</v>
      </c>
    </row>
    <row r="291" spans="1:10" ht="42.75">
      <c r="A291" s="10">
        <v>287</v>
      </c>
      <c r="B291" s="10" t="s">
        <v>34</v>
      </c>
      <c r="C291" s="10" t="s">
        <v>1213</v>
      </c>
      <c r="D291" s="10" t="s">
        <v>1214</v>
      </c>
      <c r="E291" s="10" t="s">
        <v>1215</v>
      </c>
      <c r="F291" s="10" t="s">
        <v>1216</v>
      </c>
      <c r="G291" s="10" t="s">
        <v>17</v>
      </c>
      <c r="H291" s="10" t="s">
        <v>187</v>
      </c>
      <c r="I291" s="10" t="s">
        <v>34</v>
      </c>
      <c r="J291" s="10">
        <v>29</v>
      </c>
    </row>
    <row r="292" spans="1:10" ht="57">
      <c r="A292" s="10">
        <v>288</v>
      </c>
      <c r="B292" s="10" t="s">
        <v>34</v>
      </c>
      <c r="C292" s="10" t="s">
        <v>1213</v>
      </c>
      <c r="D292" s="10" t="s">
        <v>1217</v>
      </c>
      <c r="E292" s="10" t="s">
        <v>1218</v>
      </c>
      <c r="F292" s="10" t="s">
        <v>1219</v>
      </c>
      <c r="G292" s="10" t="s">
        <v>17</v>
      </c>
      <c r="H292" s="10" t="s">
        <v>187</v>
      </c>
      <c r="I292" s="10" t="s">
        <v>34</v>
      </c>
      <c r="J292" s="10">
        <v>30</v>
      </c>
    </row>
    <row r="293" spans="1:10" ht="42.75">
      <c r="A293" s="10">
        <v>289</v>
      </c>
      <c r="B293" s="10" t="s">
        <v>34</v>
      </c>
      <c r="C293" s="10" t="s">
        <v>628</v>
      </c>
      <c r="D293" s="10" t="s">
        <v>1220</v>
      </c>
      <c r="E293" s="10" t="s">
        <v>1221</v>
      </c>
      <c r="F293" s="10" t="s">
        <v>1222</v>
      </c>
      <c r="G293" s="10" t="s">
        <v>17</v>
      </c>
      <c r="H293" s="10" t="s">
        <v>187</v>
      </c>
      <c r="I293" s="10" t="s">
        <v>34</v>
      </c>
      <c r="J293" s="10">
        <v>31</v>
      </c>
    </row>
    <row r="294" spans="1:10" ht="42.75">
      <c r="A294" s="10">
        <v>290</v>
      </c>
      <c r="B294" s="10" t="s">
        <v>34</v>
      </c>
      <c r="C294" s="10" t="s">
        <v>628</v>
      </c>
      <c r="D294" s="10" t="s">
        <v>1223</v>
      </c>
      <c r="E294" s="10" t="s">
        <v>1224</v>
      </c>
      <c r="F294" s="10" t="s">
        <v>1225</v>
      </c>
      <c r="G294" s="10" t="s">
        <v>17</v>
      </c>
      <c r="H294" s="10" t="s">
        <v>187</v>
      </c>
      <c r="I294" s="10" t="s">
        <v>34</v>
      </c>
      <c r="J294" s="10">
        <v>32</v>
      </c>
    </row>
    <row r="295" spans="1:10" ht="57">
      <c r="A295" s="10">
        <v>291</v>
      </c>
      <c r="B295" s="10" t="s">
        <v>34</v>
      </c>
      <c r="C295" s="10" t="s">
        <v>194</v>
      </c>
      <c r="D295" s="10" t="s">
        <v>1226</v>
      </c>
      <c r="E295" s="10" t="s">
        <v>195</v>
      </c>
      <c r="F295" s="10" t="s">
        <v>196</v>
      </c>
      <c r="G295" s="10" t="s">
        <v>20</v>
      </c>
      <c r="H295" s="10" t="s">
        <v>187</v>
      </c>
      <c r="I295" s="10" t="s">
        <v>34</v>
      </c>
      <c r="J295" s="10">
        <v>33</v>
      </c>
    </row>
    <row r="296" spans="1:10" ht="42.75">
      <c r="A296" s="10">
        <v>292</v>
      </c>
      <c r="B296" s="10" t="s">
        <v>34</v>
      </c>
      <c r="C296" s="10" t="s">
        <v>1227</v>
      </c>
      <c r="D296" s="10" t="s">
        <v>1228</v>
      </c>
      <c r="E296" s="10" t="s">
        <v>1229</v>
      </c>
      <c r="F296" s="10" t="s">
        <v>1230</v>
      </c>
      <c r="G296" s="10" t="s">
        <v>17</v>
      </c>
      <c r="H296" s="10" t="s">
        <v>187</v>
      </c>
      <c r="I296" s="10" t="s">
        <v>34</v>
      </c>
      <c r="J296" s="10">
        <v>34</v>
      </c>
    </row>
    <row r="297" spans="1:10" ht="42.75">
      <c r="A297" s="10">
        <v>293</v>
      </c>
      <c r="B297" s="10" t="s">
        <v>34</v>
      </c>
      <c r="C297" s="10" t="s">
        <v>1213</v>
      </c>
      <c r="D297" s="10" t="s">
        <v>1231</v>
      </c>
      <c r="E297" s="10" t="s">
        <v>1232</v>
      </c>
      <c r="F297" s="10" t="s">
        <v>1233</v>
      </c>
      <c r="G297" s="10" t="s">
        <v>17</v>
      </c>
      <c r="H297" s="10" t="s">
        <v>187</v>
      </c>
      <c r="I297" s="10" t="s">
        <v>34</v>
      </c>
      <c r="J297" s="10">
        <v>35</v>
      </c>
    </row>
    <row r="298" spans="1:10" ht="42.75">
      <c r="A298" s="10">
        <v>294</v>
      </c>
      <c r="B298" s="10" t="s">
        <v>34</v>
      </c>
      <c r="C298" s="10" t="s">
        <v>1234</v>
      </c>
      <c r="D298" s="10" t="s">
        <v>1235</v>
      </c>
      <c r="E298" s="10" t="s">
        <v>1236</v>
      </c>
      <c r="F298" s="10" t="s">
        <v>1237</v>
      </c>
      <c r="G298" s="10" t="s">
        <v>17</v>
      </c>
      <c r="H298" s="10" t="s">
        <v>187</v>
      </c>
      <c r="I298" s="10" t="s">
        <v>34</v>
      </c>
      <c r="J298" s="10">
        <v>36</v>
      </c>
    </row>
    <row r="299" spans="1:10" ht="57">
      <c r="A299" s="10">
        <v>295</v>
      </c>
      <c r="B299" s="10" t="s">
        <v>34</v>
      </c>
      <c r="C299" s="10" t="s">
        <v>1238</v>
      </c>
      <c r="D299" s="10" t="s">
        <v>1239</v>
      </c>
      <c r="E299" s="10" t="s">
        <v>1240</v>
      </c>
      <c r="F299" s="10" t="s">
        <v>1241</v>
      </c>
      <c r="G299" s="10" t="s">
        <v>17</v>
      </c>
      <c r="H299" s="10" t="s">
        <v>187</v>
      </c>
      <c r="I299" s="10" t="s">
        <v>34</v>
      </c>
      <c r="J299" s="10">
        <v>37</v>
      </c>
    </row>
    <row r="300" spans="1:10" ht="42.75">
      <c r="A300" s="10">
        <v>296</v>
      </c>
      <c r="B300" s="10" t="s">
        <v>34</v>
      </c>
      <c r="C300" s="10" t="s">
        <v>197</v>
      </c>
      <c r="D300" s="10" t="s">
        <v>1242</v>
      </c>
      <c r="E300" s="10" t="s">
        <v>198</v>
      </c>
      <c r="F300" s="10" t="s">
        <v>199</v>
      </c>
      <c r="G300" s="10" t="s">
        <v>19</v>
      </c>
      <c r="H300" s="10" t="s">
        <v>187</v>
      </c>
      <c r="I300" s="10" t="s">
        <v>34</v>
      </c>
      <c r="J300" s="10">
        <v>38</v>
      </c>
    </row>
    <row r="301" spans="1:10" ht="142.5">
      <c r="A301" s="10">
        <v>297</v>
      </c>
      <c r="B301" s="10" t="s">
        <v>34</v>
      </c>
      <c r="C301" s="10" t="s">
        <v>1243</v>
      </c>
      <c r="D301" s="10" t="s">
        <v>1244</v>
      </c>
      <c r="E301" s="10" t="s">
        <v>1245</v>
      </c>
      <c r="F301" s="10" t="s">
        <v>1246</v>
      </c>
      <c r="G301" s="10" t="s">
        <v>17</v>
      </c>
      <c r="H301" s="10" t="s">
        <v>187</v>
      </c>
      <c r="I301" s="10" t="s">
        <v>34</v>
      </c>
      <c r="J301" s="10">
        <v>39</v>
      </c>
    </row>
    <row r="302" spans="1:10" ht="57">
      <c r="A302" s="10">
        <v>298</v>
      </c>
      <c r="B302" s="10" t="s">
        <v>34</v>
      </c>
      <c r="C302" s="10" t="s">
        <v>1247</v>
      </c>
      <c r="D302" s="10" t="s">
        <v>1248</v>
      </c>
      <c r="E302" s="10" t="s">
        <v>1249</v>
      </c>
      <c r="F302" s="10" t="s">
        <v>1250</v>
      </c>
      <c r="G302" s="10" t="s">
        <v>17</v>
      </c>
      <c r="H302" s="10" t="s">
        <v>187</v>
      </c>
      <c r="I302" s="10" t="s">
        <v>34</v>
      </c>
      <c r="J302" s="10">
        <v>40</v>
      </c>
    </row>
    <row r="303" spans="1:10" ht="57">
      <c r="A303" s="10">
        <v>299</v>
      </c>
      <c r="B303" s="10" t="s">
        <v>34</v>
      </c>
      <c r="C303" s="10" t="s">
        <v>197</v>
      </c>
      <c r="D303" s="10" t="s">
        <v>1251</v>
      </c>
      <c r="E303" s="10" t="s">
        <v>1252</v>
      </c>
      <c r="F303" s="10" t="s">
        <v>1253</v>
      </c>
      <c r="G303" s="10" t="s">
        <v>17</v>
      </c>
      <c r="H303" s="10" t="s">
        <v>187</v>
      </c>
      <c r="I303" s="10" t="s">
        <v>34</v>
      </c>
      <c r="J303" s="10">
        <v>41</v>
      </c>
    </row>
    <row r="304" spans="1:10" ht="57">
      <c r="A304" s="10">
        <v>300</v>
      </c>
      <c r="B304" s="10" t="s">
        <v>34</v>
      </c>
      <c r="C304" s="10" t="s">
        <v>1254</v>
      </c>
      <c r="D304" s="10" t="s">
        <v>1255</v>
      </c>
      <c r="E304" s="10" t="s">
        <v>1256</v>
      </c>
      <c r="F304" s="10" t="s">
        <v>1257</v>
      </c>
      <c r="G304" s="10" t="s">
        <v>17</v>
      </c>
      <c r="H304" s="10" t="s">
        <v>187</v>
      </c>
      <c r="I304" s="10" t="s">
        <v>34</v>
      </c>
      <c r="J304" s="10">
        <v>42</v>
      </c>
    </row>
    <row r="305" spans="1:10" ht="85.5">
      <c r="A305" s="10">
        <v>301</v>
      </c>
      <c r="B305" s="10" t="s">
        <v>34</v>
      </c>
      <c r="C305" s="10" t="s">
        <v>1258</v>
      </c>
      <c r="D305" s="10" t="s">
        <v>1259</v>
      </c>
      <c r="E305" s="10" t="s">
        <v>1260</v>
      </c>
      <c r="F305" s="10" t="s">
        <v>1261</v>
      </c>
      <c r="G305" s="10" t="s">
        <v>17</v>
      </c>
      <c r="H305" s="10" t="s">
        <v>187</v>
      </c>
      <c r="I305" s="10" t="s">
        <v>34</v>
      </c>
      <c r="J305" s="10">
        <v>43</v>
      </c>
    </row>
    <row r="306" spans="1:10" ht="85.5">
      <c r="A306" s="10">
        <v>302</v>
      </c>
      <c r="B306" s="10" t="s">
        <v>34</v>
      </c>
      <c r="C306" s="10" t="s">
        <v>1262</v>
      </c>
      <c r="D306" s="10" t="s">
        <v>1263</v>
      </c>
      <c r="E306" s="10" t="s">
        <v>1264</v>
      </c>
      <c r="F306" s="10" t="s">
        <v>1265</v>
      </c>
      <c r="G306" s="10" t="s">
        <v>17</v>
      </c>
      <c r="H306" s="10" t="s">
        <v>187</v>
      </c>
      <c r="I306" s="10" t="s">
        <v>34</v>
      </c>
      <c r="J306" s="10">
        <v>44</v>
      </c>
    </row>
    <row r="307" spans="1:10" ht="71.25">
      <c r="A307" s="10">
        <v>303</v>
      </c>
      <c r="B307" s="10" t="s">
        <v>34</v>
      </c>
      <c r="C307" s="10" t="s">
        <v>200</v>
      </c>
      <c r="D307" s="10" t="s">
        <v>1266</v>
      </c>
      <c r="E307" s="10" t="s">
        <v>1267</v>
      </c>
      <c r="F307" s="10" t="s">
        <v>1268</v>
      </c>
      <c r="G307" s="10" t="s">
        <v>17</v>
      </c>
      <c r="H307" s="10" t="s">
        <v>187</v>
      </c>
      <c r="I307" s="10" t="s">
        <v>34</v>
      </c>
      <c r="J307" s="10">
        <v>45</v>
      </c>
    </row>
    <row r="308" spans="1:10" ht="85.5">
      <c r="A308" s="10">
        <v>304</v>
      </c>
      <c r="B308" s="10" t="s">
        <v>34</v>
      </c>
      <c r="C308" s="10" t="s">
        <v>200</v>
      </c>
      <c r="D308" s="10" t="s">
        <v>1269</v>
      </c>
      <c r="E308" s="10" t="s">
        <v>201</v>
      </c>
      <c r="F308" s="10" t="s">
        <v>202</v>
      </c>
      <c r="G308" s="10" t="s">
        <v>20</v>
      </c>
      <c r="H308" s="10" t="s">
        <v>187</v>
      </c>
      <c r="I308" s="10" t="s">
        <v>34</v>
      </c>
      <c r="J308" s="10">
        <v>46</v>
      </c>
    </row>
    <row r="309" spans="1:10" ht="57">
      <c r="A309" s="10">
        <v>305</v>
      </c>
      <c r="B309" s="10" t="s">
        <v>34</v>
      </c>
      <c r="C309" s="10" t="s">
        <v>1270</v>
      </c>
      <c r="D309" s="10" t="s">
        <v>1271</v>
      </c>
      <c r="E309" s="10" t="s">
        <v>1272</v>
      </c>
      <c r="F309" s="10" t="s">
        <v>1273</v>
      </c>
      <c r="G309" s="10" t="s">
        <v>17</v>
      </c>
      <c r="H309" s="10" t="s">
        <v>187</v>
      </c>
      <c r="I309" s="10" t="s">
        <v>34</v>
      </c>
      <c r="J309" s="10">
        <v>47</v>
      </c>
    </row>
    <row r="310" spans="1:10" ht="57">
      <c r="A310" s="10">
        <v>306</v>
      </c>
      <c r="B310" s="10" t="s">
        <v>34</v>
      </c>
      <c r="C310" s="10" t="s">
        <v>203</v>
      </c>
      <c r="D310" s="10" t="s">
        <v>1274</v>
      </c>
      <c r="E310" s="10" t="s">
        <v>204</v>
      </c>
      <c r="F310" s="10" t="s">
        <v>205</v>
      </c>
      <c r="G310" s="10" t="s">
        <v>20</v>
      </c>
      <c r="H310" s="10" t="s">
        <v>187</v>
      </c>
      <c r="I310" s="10" t="s">
        <v>34</v>
      </c>
      <c r="J310" s="10">
        <v>48</v>
      </c>
    </row>
    <row r="311" spans="1:10" ht="171">
      <c r="A311" s="10">
        <v>307</v>
      </c>
      <c r="B311" s="10" t="s">
        <v>34</v>
      </c>
      <c r="C311" s="10" t="s">
        <v>206</v>
      </c>
      <c r="D311" s="10" t="s">
        <v>1275</v>
      </c>
      <c r="E311" s="10" t="s">
        <v>207</v>
      </c>
      <c r="F311" s="10" t="s">
        <v>208</v>
      </c>
      <c r="G311" s="10" t="s">
        <v>20</v>
      </c>
      <c r="H311" s="10" t="s">
        <v>187</v>
      </c>
      <c r="I311" s="10" t="s">
        <v>34</v>
      </c>
      <c r="J311" s="10">
        <v>49</v>
      </c>
    </row>
    <row r="312" spans="1:10" ht="71.25">
      <c r="A312" s="10">
        <v>308</v>
      </c>
      <c r="B312" s="10" t="s">
        <v>34</v>
      </c>
      <c r="C312" s="10" t="s">
        <v>1276</v>
      </c>
      <c r="D312" s="10" t="s">
        <v>1277</v>
      </c>
      <c r="E312" s="10" t="s">
        <v>1278</v>
      </c>
      <c r="F312" s="10" t="s">
        <v>1279</v>
      </c>
      <c r="G312" s="10" t="s">
        <v>17</v>
      </c>
      <c r="H312" s="10" t="s">
        <v>187</v>
      </c>
      <c r="I312" s="10" t="s">
        <v>34</v>
      </c>
      <c r="J312" s="10">
        <v>50</v>
      </c>
    </row>
    <row r="313" spans="1:10" ht="57">
      <c r="A313" s="10">
        <v>309</v>
      </c>
      <c r="B313" s="10" t="s">
        <v>34</v>
      </c>
      <c r="C313" s="10" t="s">
        <v>292</v>
      </c>
      <c r="D313" s="10" t="s">
        <v>1280</v>
      </c>
      <c r="E313" s="10" t="s">
        <v>293</v>
      </c>
      <c r="F313" s="10" t="s">
        <v>294</v>
      </c>
      <c r="G313" s="10" t="s">
        <v>21</v>
      </c>
      <c r="H313" s="10" t="s">
        <v>187</v>
      </c>
      <c r="I313" s="10" t="s">
        <v>34</v>
      </c>
      <c r="J313" s="10">
        <v>51</v>
      </c>
    </row>
    <row r="314" spans="1:10" ht="99.75">
      <c r="A314" s="10">
        <v>310</v>
      </c>
      <c r="B314" s="10" t="s">
        <v>35</v>
      </c>
      <c r="C314" s="10" t="s">
        <v>1281</v>
      </c>
      <c r="D314" s="10" t="s">
        <v>1282</v>
      </c>
      <c r="E314" s="10" t="s">
        <v>1283</v>
      </c>
      <c r="F314" s="10" t="s">
        <v>1284</v>
      </c>
      <c r="G314" s="10" t="s">
        <v>17</v>
      </c>
      <c r="H314" s="10" t="s">
        <v>212</v>
      </c>
      <c r="I314" s="10" t="s">
        <v>1285</v>
      </c>
      <c r="J314" s="10">
        <v>9</v>
      </c>
    </row>
    <row r="315" spans="1:10" ht="85.5">
      <c r="A315" s="10">
        <v>311</v>
      </c>
      <c r="B315" s="10" t="s">
        <v>35</v>
      </c>
      <c r="C315" s="10" t="s">
        <v>1286</v>
      </c>
      <c r="D315" s="10" t="s">
        <v>1287</v>
      </c>
      <c r="E315" s="10" t="s">
        <v>1288</v>
      </c>
      <c r="F315" s="10" t="s">
        <v>1289</v>
      </c>
      <c r="G315" s="10" t="s">
        <v>17</v>
      </c>
      <c r="H315" s="10" t="s">
        <v>212</v>
      </c>
      <c r="I315" s="10" t="s">
        <v>1285</v>
      </c>
      <c r="J315" s="10">
        <v>10</v>
      </c>
    </row>
    <row r="316" spans="1:10" ht="99.75">
      <c r="A316" s="10">
        <v>312</v>
      </c>
      <c r="B316" s="10" t="s">
        <v>35</v>
      </c>
      <c r="C316" s="10" t="s">
        <v>295</v>
      </c>
      <c r="D316" s="10" t="s">
        <v>1290</v>
      </c>
      <c r="E316" s="10" t="s">
        <v>296</v>
      </c>
      <c r="F316" s="10" t="s">
        <v>297</v>
      </c>
      <c r="G316" s="10" t="s">
        <v>21</v>
      </c>
      <c r="H316" s="10" t="s">
        <v>212</v>
      </c>
      <c r="I316" s="10" t="s">
        <v>1285</v>
      </c>
      <c r="J316" s="10">
        <v>11</v>
      </c>
    </row>
    <row r="317" spans="1:10" ht="99.75">
      <c r="A317" s="10">
        <v>313</v>
      </c>
      <c r="B317" s="10" t="s">
        <v>35</v>
      </c>
      <c r="C317" s="10" t="s">
        <v>1291</v>
      </c>
      <c r="D317" s="10" t="s">
        <v>1292</v>
      </c>
      <c r="E317" s="10" t="s">
        <v>1293</v>
      </c>
      <c r="F317" s="10" t="s">
        <v>1294</v>
      </c>
      <c r="G317" s="10" t="s">
        <v>17</v>
      </c>
      <c r="H317" s="10" t="s">
        <v>212</v>
      </c>
      <c r="I317" s="10" t="s">
        <v>1285</v>
      </c>
      <c r="J317" s="10">
        <v>12</v>
      </c>
    </row>
    <row r="318" spans="1:10" ht="85.5">
      <c r="A318" s="10">
        <v>314</v>
      </c>
      <c r="B318" s="10" t="s">
        <v>35</v>
      </c>
      <c r="C318" s="10" t="s">
        <v>1295</v>
      </c>
      <c r="D318" s="10" t="s">
        <v>1296</v>
      </c>
      <c r="E318" s="10" t="s">
        <v>1297</v>
      </c>
      <c r="F318" s="10" t="s">
        <v>1298</v>
      </c>
      <c r="G318" s="10" t="s">
        <v>17</v>
      </c>
      <c r="H318" s="10" t="s">
        <v>212</v>
      </c>
      <c r="I318" s="10" t="s">
        <v>1285</v>
      </c>
      <c r="J318" s="10">
        <v>13</v>
      </c>
    </row>
    <row r="319" spans="1:10" ht="99.75">
      <c r="A319" s="10">
        <v>315</v>
      </c>
      <c r="B319" s="10" t="s">
        <v>35</v>
      </c>
      <c r="C319" s="10" t="s">
        <v>209</v>
      </c>
      <c r="D319" s="10" t="s">
        <v>1299</v>
      </c>
      <c r="E319" s="10" t="s">
        <v>210</v>
      </c>
      <c r="F319" s="10" t="s">
        <v>211</v>
      </c>
      <c r="G319" s="10" t="s">
        <v>20</v>
      </c>
      <c r="H319" s="10" t="s">
        <v>212</v>
      </c>
      <c r="I319" s="10" t="s">
        <v>1285</v>
      </c>
      <c r="J319" s="10">
        <v>14</v>
      </c>
    </row>
    <row r="320" spans="1:10" ht="57">
      <c r="A320" s="10">
        <v>316</v>
      </c>
      <c r="B320" s="10" t="s">
        <v>35</v>
      </c>
      <c r="C320" s="10" t="s">
        <v>1300</v>
      </c>
      <c r="D320" s="10" t="s">
        <v>1301</v>
      </c>
      <c r="E320" s="10" t="s">
        <v>1302</v>
      </c>
      <c r="F320" s="10" t="s">
        <v>1303</v>
      </c>
      <c r="G320" s="10" t="s">
        <v>17</v>
      </c>
      <c r="H320" s="10" t="s">
        <v>212</v>
      </c>
      <c r="I320" s="10" t="s">
        <v>1285</v>
      </c>
      <c r="J320" s="10">
        <v>15</v>
      </c>
    </row>
    <row r="321" spans="1:10" ht="57">
      <c r="A321" s="10">
        <v>317</v>
      </c>
      <c r="B321" s="10" t="s">
        <v>35</v>
      </c>
      <c r="C321" s="10" t="s">
        <v>1304</v>
      </c>
      <c r="D321" s="10" t="s">
        <v>1305</v>
      </c>
      <c r="E321" s="10" t="s">
        <v>1306</v>
      </c>
      <c r="F321" s="10" t="s">
        <v>1307</v>
      </c>
      <c r="G321" s="10" t="s">
        <v>17</v>
      </c>
      <c r="H321" s="10" t="s">
        <v>212</v>
      </c>
      <c r="I321" s="10" t="s">
        <v>1285</v>
      </c>
      <c r="J321" s="10">
        <v>16</v>
      </c>
    </row>
    <row r="322" spans="1:10" ht="57">
      <c r="A322" s="10">
        <v>318</v>
      </c>
      <c r="B322" s="10" t="s">
        <v>35</v>
      </c>
      <c r="C322" s="10" t="s">
        <v>213</v>
      </c>
      <c r="D322" s="10" t="s">
        <v>1308</v>
      </c>
      <c r="E322" s="10" t="s">
        <v>214</v>
      </c>
      <c r="F322" s="10" t="s">
        <v>215</v>
      </c>
      <c r="G322" s="10" t="s">
        <v>19</v>
      </c>
      <c r="H322" s="10" t="s">
        <v>212</v>
      </c>
      <c r="I322" s="10" t="s">
        <v>1285</v>
      </c>
      <c r="J322" s="10">
        <v>17</v>
      </c>
    </row>
    <row r="323" spans="1:10" ht="99.75">
      <c r="A323" s="10">
        <v>319</v>
      </c>
      <c r="B323" s="10" t="s">
        <v>35</v>
      </c>
      <c r="C323" s="10" t="s">
        <v>216</v>
      </c>
      <c r="D323" s="10" t="s">
        <v>1309</v>
      </c>
      <c r="E323" s="10" t="s">
        <v>217</v>
      </c>
      <c r="F323" s="10" t="s">
        <v>218</v>
      </c>
      <c r="G323" s="10" t="s">
        <v>19</v>
      </c>
      <c r="H323" s="10" t="s">
        <v>212</v>
      </c>
      <c r="I323" s="10" t="s">
        <v>1285</v>
      </c>
      <c r="J323" s="10">
        <v>18</v>
      </c>
    </row>
    <row r="324" spans="1:10" ht="57">
      <c r="A324" s="10">
        <v>320</v>
      </c>
      <c r="B324" s="10" t="s">
        <v>35</v>
      </c>
      <c r="C324" s="10" t="s">
        <v>1310</v>
      </c>
      <c r="D324" s="10" t="s">
        <v>1311</v>
      </c>
      <c r="E324" s="10" t="s">
        <v>1312</v>
      </c>
      <c r="F324" s="10" t="s">
        <v>1313</v>
      </c>
      <c r="G324" s="10" t="s">
        <v>17</v>
      </c>
      <c r="H324" s="10" t="s">
        <v>212</v>
      </c>
      <c r="I324" s="10" t="s">
        <v>1285</v>
      </c>
      <c r="J324" s="10">
        <v>19</v>
      </c>
    </row>
    <row r="325" spans="1:10" ht="71.25">
      <c r="A325" s="10">
        <v>321</v>
      </c>
      <c r="B325" s="10" t="s">
        <v>35</v>
      </c>
      <c r="C325" s="10" t="s">
        <v>219</v>
      </c>
      <c r="D325" s="10" t="s">
        <v>1314</v>
      </c>
      <c r="E325" s="10" t="s">
        <v>220</v>
      </c>
      <c r="F325" s="10" t="s">
        <v>221</v>
      </c>
      <c r="G325" s="10" t="s">
        <v>19</v>
      </c>
      <c r="H325" s="10" t="s">
        <v>212</v>
      </c>
      <c r="I325" s="10" t="s">
        <v>1285</v>
      </c>
      <c r="J325" s="10">
        <v>20</v>
      </c>
    </row>
    <row r="326" spans="1:10" ht="71.25">
      <c r="A326" s="10">
        <v>322</v>
      </c>
      <c r="B326" s="10" t="s">
        <v>35</v>
      </c>
      <c r="C326" s="10" t="s">
        <v>1315</v>
      </c>
      <c r="D326" s="10" t="s">
        <v>1316</v>
      </c>
      <c r="E326" s="10" t="s">
        <v>1317</v>
      </c>
      <c r="F326" s="10" t="s">
        <v>1318</v>
      </c>
      <c r="G326" s="10" t="s">
        <v>17</v>
      </c>
      <c r="H326" s="10" t="s">
        <v>212</v>
      </c>
      <c r="I326" s="10" t="s">
        <v>1285</v>
      </c>
      <c r="J326" s="10">
        <v>21</v>
      </c>
    </row>
    <row r="327" spans="1:10" ht="57">
      <c r="A327" s="10">
        <v>323</v>
      </c>
      <c r="B327" s="10" t="s">
        <v>35</v>
      </c>
      <c r="C327" s="10" t="s">
        <v>298</v>
      </c>
      <c r="D327" s="10" t="s">
        <v>1319</v>
      </c>
      <c r="E327" s="10" t="s">
        <v>299</v>
      </c>
      <c r="F327" s="10" t="s">
        <v>300</v>
      </c>
      <c r="G327" s="10" t="s">
        <v>21</v>
      </c>
      <c r="H327" s="10" t="s">
        <v>212</v>
      </c>
      <c r="I327" s="10" t="s">
        <v>1285</v>
      </c>
      <c r="J327" s="10">
        <v>22</v>
      </c>
    </row>
    <row r="328" spans="1:10" ht="120" customHeight="1">
      <c r="A328" s="10">
        <v>324</v>
      </c>
      <c r="B328" s="10" t="s">
        <v>35</v>
      </c>
      <c r="C328" s="10" t="s">
        <v>1320</v>
      </c>
      <c r="D328" s="10" t="s">
        <v>1321</v>
      </c>
      <c r="E328" s="10" t="s">
        <v>1322</v>
      </c>
      <c r="F328" s="10" t="s">
        <v>1323</v>
      </c>
      <c r="G328" s="10" t="s">
        <v>17</v>
      </c>
      <c r="H328" s="10" t="s">
        <v>212</v>
      </c>
      <c r="I328" s="10" t="s">
        <v>1285</v>
      </c>
      <c r="J328" s="10">
        <v>23</v>
      </c>
    </row>
    <row r="329" spans="1:10" ht="57">
      <c r="A329" s="10">
        <v>325</v>
      </c>
      <c r="B329" s="10" t="s">
        <v>35</v>
      </c>
      <c r="C329" s="10" t="s">
        <v>1324</v>
      </c>
      <c r="D329" s="10" t="s">
        <v>1325</v>
      </c>
      <c r="E329" s="10" t="s">
        <v>1326</v>
      </c>
      <c r="F329" s="10" t="s">
        <v>1327</v>
      </c>
      <c r="G329" s="10" t="s">
        <v>17</v>
      </c>
      <c r="H329" s="10" t="s">
        <v>212</v>
      </c>
      <c r="I329" s="10" t="s">
        <v>1285</v>
      </c>
      <c r="J329" s="10">
        <v>24</v>
      </c>
    </row>
    <row r="330" spans="1:10" ht="71.25">
      <c r="A330" s="10">
        <v>326</v>
      </c>
      <c r="B330" s="10" t="s">
        <v>35</v>
      </c>
      <c r="C330" s="10" t="s">
        <v>1328</v>
      </c>
      <c r="D330" s="10" t="s">
        <v>1329</v>
      </c>
      <c r="E330" s="10" t="s">
        <v>1330</v>
      </c>
      <c r="F330" s="10" t="s">
        <v>1331</v>
      </c>
      <c r="G330" s="10" t="s">
        <v>17</v>
      </c>
      <c r="H330" s="10" t="s">
        <v>212</v>
      </c>
      <c r="I330" s="10" t="s">
        <v>1285</v>
      </c>
      <c r="J330" s="10">
        <v>25</v>
      </c>
    </row>
    <row r="331" spans="1:10" ht="71.25">
      <c r="A331" s="10">
        <v>327</v>
      </c>
      <c r="B331" s="10" t="s">
        <v>35</v>
      </c>
      <c r="C331" s="10" t="s">
        <v>301</v>
      </c>
      <c r="D331" s="10" t="s">
        <v>1332</v>
      </c>
      <c r="E331" s="10" t="s">
        <v>302</v>
      </c>
      <c r="F331" s="10" t="s">
        <v>303</v>
      </c>
      <c r="G331" s="10" t="s">
        <v>21</v>
      </c>
      <c r="H331" s="10" t="s">
        <v>212</v>
      </c>
      <c r="I331" s="10" t="s">
        <v>1285</v>
      </c>
      <c r="J331" s="10">
        <v>26</v>
      </c>
    </row>
    <row r="332" spans="1:10" ht="71.25">
      <c r="A332" s="10">
        <v>328</v>
      </c>
      <c r="B332" s="10" t="s">
        <v>35</v>
      </c>
      <c r="C332" s="10" t="s">
        <v>304</v>
      </c>
      <c r="D332" s="10" t="s">
        <v>1333</v>
      </c>
      <c r="E332" s="10" t="s">
        <v>305</v>
      </c>
      <c r="F332" s="10" t="s">
        <v>306</v>
      </c>
      <c r="G332" s="10" t="s">
        <v>21</v>
      </c>
      <c r="H332" s="10" t="s">
        <v>212</v>
      </c>
      <c r="I332" s="10" t="s">
        <v>1285</v>
      </c>
      <c r="J332" s="10">
        <v>27</v>
      </c>
    </row>
    <row r="333" spans="1:10" ht="71.25">
      <c r="A333" s="10">
        <v>329</v>
      </c>
      <c r="B333" s="10" t="s">
        <v>35</v>
      </c>
      <c r="C333" s="10" t="s">
        <v>1300</v>
      </c>
      <c r="D333" s="10" t="s">
        <v>1334</v>
      </c>
      <c r="E333" s="10" t="s">
        <v>1335</v>
      </c>
      <c r="F333" s="10" t="s">
        <v>1336</v>
      </c>
      <c r="G333" s="10" t="s">
        <v>17</v>
      </c>
      <c r="H333" s="10" t="s">
        <v>212</v>
      </c>
      <c r="I333" s="10" t="s">
        <v>1285</v>
      </c>
      <c r="J333" s="10">
        <v>28</v>
      </c>
    </row>
    <row r="334" spans="1:10" ht="42.75">
      <c r="A334" s="10">
        <v>330</v>
      </c>
      <c r="B334" s="10" t="s">
        <v>35</v>
      </c>
      <c r="C334" s="10" t="s">
        <v>1320</v>
      </c>
      <c r="D334" s="10" t="s">
        <v>1337</v>
      </c>
      <c r="E334" s="10" t="s">
        <v>1338</v>
      </c>
      <c r="F334" s="10" t="s">
        <v>1339</v>
      </c>
      <c r="G334" s="10" t="s">
        <v>17</v>
      </c>
      <c r="H334" s="10" t="s">
        <v>212</v>
      </c>
      <c r="I334" s="10" t="s">
        <v>1285</v>
      </c>
      <c r="J334" s="10">
        <v>29</v>
      </c>
    </row>
    <row r="335" spans="1:10" ht="57">
      <c r="A335" s="10">
        <v>331</v>
      </c>
      <c r="B335" s="10" t="s">
        <v>35</v>
      </c>
      <c r="C335" s="10" t="s">
        <v>298</v>
      </c>
      <c r="D335" s="10" t="s">
        <v>1340</v>
      </c>
      <c r="E335" s="10" t="s">
        <v>1341</v>
      </c>
      <c r="F335" s="10" t="s">
        <v>1342</v>
      </c>
      <c r="G335" s="10" t="s">
        <v>17</v>
      </c>
      <c r="H335" s="10" t="s">
        <v>212</v>
      </c>
      <c r="I335" s="10" t="s">
        <v>1285</v>
      </c>
      <c r="J335" s="10">
        <v>30</v>
      </c>
    </row>
    <row r="336" spans="1:10" ht="42.75">
      <c r="A336" s="10">
        <v>332</v>
      </c>
      <c r="B336" s="10" t="s">
        <v>35</v>
      </c>
      <c r="C336" s="10" t="s">
        <v>298</v>
      </c>
      <c r="D336" s="10" t="s">
        <v>1343</v>
      </c>
      <c r="E336" s="10" t="s">
        <v>1344</v>
      </c>
      <c r="F336" s="10" t="s">
        <v>1345</v>
      </c>
      <c r="G336" s="10" t="s">
        <v>17</v>
      </c>
      <c r="H336" s="10" t="s">
        <v>212</v>
      </c>
      <c r="I336" s="10" t="s">
        <v>1285</v>
      </c>
      <c r="J336" s="10">
        <v>31</v>
      </c>
    </row>
    <row r="337" spans="1:10" ht="42.75">
      <c r="A337" s="10">
        <v>333</v>
      </c>
      <c r="B337" s="10" t="s">
        <v>35</v>
      </c>
      <c r="C337" s="10" t="s">
        <v>1304</v>
      </c>
      <c r="D337" s="10" t="s">
        <v>1346</v>
      </c>
      <c r="E337" s="10" t="s">
        <v>1347</v>
      </c>
      <c r="F337" s="10" t="s">
        <v>1348</v>
      </c>
      <c r="G337" s="10" t="s">
        <v>17</v>
      </c>
      <c r="H337" s="10" t="s">
        <v>212</v>
      </c>
      <c r="I337" s="10" t="s">
        <v>1285</v>
      </c>
      <c r="J337" s="10">
        <v>32</v>
      </c>
    </row>
    <row r="338" spans="1:10" ht="71.25">
      <c r="A338" s="10">
        <v>334</v>
      </c>
      <c r="B338" s="10" t="s">
        <v>35</v>
      </c>
      <c r="C338" s="10" t="s">
        <v>313</v>
      </c>
      <c r="D338" s="10" t="s">
        <v>1349</v>
      </c>
      <c r="E338" s="10" t="s">
        <v>1350</v>
      </c>
      <c r="F338" s="10" t="s">
        <v>1351</v>
      </c>
      <c r="G338" s="10" t="s">
        <v>17</v>
      </c>
      <c r="H338" s="10" t="s">
        <v>212</v>
      </c>
      <c r="I338" s="10" t="s">
        <v>1285</v>
      </c>
      <c r="J338" s="10">
        <v>33</v>
      </c>
    </row>
    <row r="339" spans="1:10" ht="71.25">
      <c r="A339" s="10">
        <v>335</v>
      </c>
      <c r="B339" s="10" t="s">
        <v>35</v>
      </c>
      <c r="C339" s="10" t="s">
        <v>307</v>
      </c>
      <c r="D339" s="10" t="s">
        <v>1352</v>
      </c>
      <c r="E339" s="10" t="s">
        <v>308</v>
      </c>
      <c r="F339" s="10" t="s">
        <v>309</v>
      </c>
      <c r="G339" s="10" t="s">
        <v>21</v>
      </c>
      <c r="H339" s="10" t="s">
        <v>212</v>
      </c>
      <c r="I339" s="10" t="s">
        <v>1285</v>
      </c>
      <c r="J339" s="10">
        <v>34</v>
      </c>
    </row>
    <row r="340" spans="1:10" ht="57">
      <c r="A340" s="10">
        <v>336</v>
      </c>
      <c r="B340" s="10" t="s">
        <v>35</v>
      </c>
      <c r="C340" s="10" t="s">
        <v>310</v>
      </c>
      <c r="D340" s="10" t="s">
        <v>1353</v>
      </c>
      <c r="E340" s="10" t="s">
        <v>311</v>
      </c>
      <c r="F340" s="10" t="s">
        <v>312</v>
      </c>
      <c r="G340" s="10" t="s">
        <v>21</v>
      </c>
      <c r="H340" s="10" t="s">
        <v>212</v>
      </c>
      <c r="I340" s="10" t="s">
        <v>1285</v>
      </c>
      <c r="J340" s="10">
        <v>35</v>
      </c>
    </row>
    <row r="341" spans="1:10" ht="57">
      <c r="A341" s="10">
        <v>337</v>
      </c>
      <c r="B341" s="10" t="s">
        <v>35</v>
      </c>
      <c r="C341" s="10" t="s">
        <v>1354</v>
      </c>
      <c r="D341" s="10" t="s">
        <v>1355</v>
      </c>
      <c r="E341" s="10" t="s">
        <v>1356</v>
      </c>
      <c r="F341" s="10" t="s">
        <v>1357</v>
      </c>
      <c r="G341" s="10" t="s">
        <v>17</v>
      </c>
      <c r="H341" s="10" t="s">
        <v>212</v>
      </c>
      <c r="I341" s="10" t="s">
        <v>1285</v>
      </c>
      <c r="J341" s="10">
        <v>36</v>
      </c>
    </row>
    <row r="342" spans="1:10" ht="57">
      <c r="A342" s="10">
        <v>338</v>
      </c>
      <c r="B342" s="10" t="s">
        <v>35</v>
      </c>
      <c r="C342" s="10" t="s">
        <v>1358</v>
      </c>
      <c r="D342" s="10" t="s">
        <v>1359</v>
      </c>
      <c r="E342" s="10" t="s">
        <v>1360</v>
      </c>
      <c r="F342" s="10" t="s">
        <v>1361</v>
      </c>
      <c r="G342" s="10" t="s">
        <v>17</v>
      </c>
      <c r="H342" s="10" t="s">
        <v>212</v>
      </c>
      <c r="I342" s="10" t="s">
        <v>1285</v>
      </c>
      <c r="J342" s="10">
        <v>37</v>
      </c>
    </row>
    <row r="343" spans="1:10" ht="85.5">
      <c r="A343" s="10">
        <v>339</v>
      </c>
      <c r="B343" s="10" t="s">
        <v>35</v>
      </c>
      <c r="C343" s="10" t="s">
        <v>222</v>
      </c>
      <c r="D343" s="10" t="s">
        <v>1362</v>
      </c>
      <c r="E343" s="10" t="s">
        <v>223</v>
      </c>
      <c r="F343" s="10" t="s">
        <v>224</v>
      </c>
      <c r="G343" s="10" t="s">
        <v>19</v>
      </c>
      <c r="H343" s="10" t="s">
        <v>212</v>
      </c>
      <c r="I343" s="10" t="s">
        <v>1285</v>
      </c>
      <c r="J343" s="10">
        <v>38</v>
      </c>
    </row>
    <row r="344" spans="1:10" ht="71.25">
      <c r="A344" s="10">
        <v>340</v>
      </c>
      <c r="B344" s="10" t="s">
        <v>35</v>
      </c>
      <c r="C344" s="10" t="s">
        <v>313</v>
      </c>
      <c r="D344" s="10" t="s">
        <v>1363</v>
      </c>
      <c r="E344" s="10" t="s">
        <v>314</v>
      </c>
      <c r="F344" s="10" t="s">
        <v>315</v>
      </c>
      <c r="G344" s="10" t="s">
        <v>21</v>
      </c>
      <c r="H344" s="10" t="s">
        <v>212</v>
      </c>
      <c r="I344" s="10" t="s">
        <v>1285</v>
      </c>
      <c r="J344" s="10">
        <v>39</v>
      </c>
    </row>
    <row r="345" spans="1:10" ht="71.25">
      <c r="A345" s="10">
        <v>341</v>
      </c>
      <c r="B345" s="10" t="s">
        <v>35</v>
      </c>
      <c r="C345" s="10" t="s">
        <v>316</v>
      </c>
      <c r="D345" s="10" t="s">
        <v>1364</v>
      </c>
      <c r="E345" s="10" t="s">
        <v>317</v>
      </c>
      <c r="F345" s="10" t="s">
        <v>318</v>
      </c>
      <c r="G345" s="10" t="s">
        <v>21</v>
      </c>
      <c r="H345" s="10" t="s">
        <v>212</v>
      </c>
      <c r="I345" s="10" t="s">
        <v>1285</v>
      </c>
      <c r="J345" s="10">
        <v>40</v>
      </c>
    </row>
    <row r="346" spans="1:10" ht="71.25">
      <c r="A346" s="10">
        <v>342</v>
      </c>
      <c r="B346" s="10" t="s">
        <v>35</v>
      </c>
      <c r="C346" s="10" t="s">
        <v>225</v>
      </c>
      <c r="D346" s="10" t="s">
        <v>1365</v>
      </c>
      <c r="E346" s="10" t="s">
        <v>226</v>
      </c>
      <c r="F346" s="10" t="s">
        <v>227</v>
      </c>
      <c r="G346" s="10" t="s">
        <v>20</v>
      </c>
      <c r="H346" s="10" t="s">
        <v>212</v>
      </c>
      <c r="I346" s="10" t="s">
        <v>1285</v>
      </c>
      <c r="J346" s="10">
        <v>41</v>
      </c>
    </row>
    <row r="347" spans="1:10" ht="71.25">
      <c r="A347" s="10">
        <v>343</v>
      </c>
      <c r="B347" s="10" t="s">
        <v>35</v>
      </c>
      <c r="C347" s="10" t="s">
        <v>310</v>
      </c>
      <c r="D347" s="10" t="s">
        <v>1366</v>
      </c>
      <c r="E347" s="10" t="s">
        <v>1367</v>
      </c>
      <c r="F347" s="10" t="s">
        <v>1368</v>
      </c>
      <c r="G347" s="10" t="s">
        <v>17</v>
      </c>
      <c r="H347" s="10" t="s">
        <v>212</v>
      </c>
      <c r="I347" s="10" t="s">
        <v>1285</v>
      </c>
      <c r="J347" s="10">
        <v>42</v>
      </c>
    </row>
    <row r="348" spans="1:10" ht="71.25">
      <c r="A348" s="10">
        <v>344</v>
      </c>
      <c r="B348" s="10" t="s">
        <v>35</v>
      </c>
      <c r="C348" s="10" t="s">
        <v>310</v>
      </c>
      <c r="D348" s="10" t="s">
        <v>1369</v>
      </c>
      <c r="E348" s="10" t="s">
        <v>1370</v>
      </c>
      <c r="F348" s="10" t="s">
        <v>1371</v>
      </c>
      <c r="G348" s="10" t="s">
        <v>17</v>
      </c>
      <c r="H348" s="10" t="s">
        <v>212</v>
      </c>
      <c r="I348" s="10" t="s">
        <v>1285</v>
      </c>
      <c r="J348" s="10">
        <v>43</v>
      </c>
    </row>
    <row r="349" spans="1:10" ht="71.25">
      <c r="A349" s="10">
        <v>345</v>
      </c>
      <c r="B349" s="10" t="s">
        <v>35</v>
      </c>
      <c r="C349" s="10" t="s">
        <v>1315</v>
      </c>
      <c r="D349" s="10" t="s">
        <v>1372</v>
      </c>
      <c r="E349" s="10" t="s">
        <v>1373</v>
      </c>
      <c r="F349" s="10" t="s">
        <v>1374</v>
      </c>
      <c r="G349" s="10" t="s">
        <v>17</v>
      </c>
      <c r="H349" s="10" t="s">
        <v>212</v>
      </c>
      <c r="I349" s="10" t="s">
        <v>1285</v>
      </c>
      <c r="J349" s="10">
        <v>44</v>
      </c>
    </row>
    <row r="350" spans="1:10" ht="57">
      <c r="A350" s="10">
        <v>346</v>
      </c>
      <c r="B350" s="10" t="s">
        <v>35</v>
      </c>
      <c r="C350" s="10" t="s">
        <v>310</v>
      </c>
      <c r="D350" s="10" t="s">
        <v>1375</v>
      </c>
      <c r="E350" s="10" t="s">
        <v>1376</v>
      </c>
      <c r="F350" s="10" t="s">
        <v>1377</v>
      </c>
      <c r="G350" s="10" t="s">
        <v>17</v>
      </c>
      <c r="H350" s="10" t="s">
        <v>212</v>
      </c>
      <c r="I350" s="10" t="s">
        <v>1285</v>
      </c>
      <c r="J350" s="10">
        <v>45</v>
      </c>
    </row>
    <row r="351" spans="1:10" ht="57">
      <c r="A351" s="10">
        <v>347</v>
      </c>
      <c r="B351" s="10" t="s">
        <v>35</v>
      </c>
      <c r="C351" s="10" t="s">
        <v>1315</v>
      </c>
      <c r="D351" s="10" t="s">
        <v>1378</v>
      </c>
      <c r="E351" s="10" t="s">
        <v>1379</v>
      </c>
      <c r="F351" s="10" t="s">
        <v>1380</v>
      </c>
      <c r="G351" s="10" t="s">
        <v>17</v>
      </c>
      <c r="H351" s="10" t="s">
        <v>212</v>
      </c>
      <c r="I351" s="10" t="s">
        <v>1285</v>
      </c>
      <c r="J351" s="10">
        <v>46</v>
      </c>
    </row>
    <row r="352" spans="1:10" ht="57">
      <c r="A352" s="10">
        <v>348</v>
      </c>
      <c r="B352" s="10" t="s">
        <v>35</v>
      </c>
      <c r="C352" s="10" t="s">
        <v>310</v>
      </c>
      <c r="D352" s="10" t="s">
        <v>1381</v>
      </c>
      <c r="E352" s="10" t="s">
        <v>1382</v>
      </c>
      <c r="F352" s="10" t="s">
        <v>1383</v>
      </c>
      <c r="G352" s="10" t="s">
        <v>17</v>
      </c>
      <c r="H352" s="10" t="s">
        <v>212</v>
      </c>
      <c r="I352" s="10" t="s">
        <v>1285</v>
      </c>
      <c r="J352" s="10">
        <v>47</v>
      </c>
    </row>
    <row r="353" spans="1:10" ht="57">
      <c r="A353" s="10">
        <v>349</v>
      </c>
      <c r="B353" s="10" t="s">
        <v>35</v>
      </c>
      <c r="C353" s="10" t="s">
        <v>228</v>
      </c>
      <c r="D353" s="10" t="s">
        <v>1384</v>
      </c>
      <c r="E353" s="10" t="s">
        <v>229</v>
      </c>
      <c r="F353" s="10" t="s">
        <v>230</v>
      </c>
      <c r="G353" s="10" t="s">
        <v>20</v>
      </c>
      <c r="H353" s="10" t="s">
        <v>212</v>
      </c>
      <c r="I353" s="10" t="s">
        <v>1285</v>
      </c>
      <c r="J353" s="10">
        <v>48</v>
      </c>
    </row>
    <row r="354" spans="1:10" ht="57">
      <c r="A354" s="10">
        <v>350</v>
      </c>
      <c r="B354" s="10" t="s">
        <v>35</v>
      </c>
      <c r="C354" s="10" t="s">
        <v>1385</v>
      </c>
      <c r="D354" s="10" t="s">
        <v>1386</v>
      </c>
      <c r="E354" s="10" t="s">
        <v>1387</v>
      </c>
      <c r="F354" s="10" t="s">
        <v>1388</v>
      </c>
      <c r="G354" s="10" t="s">
        <v>17</v>
      </c>
      <c r="H354" s="10" t="s">
        <v>212</v>
      </c>
      <c r="I354" s="10" t="s">
        <v>1285</v>
      </c>
      <c r="J354" s="10">
        <v>49</v>
      </c>
    </row>
    <row r="355" spans="1:10" ht="71.25">
      <c r="A355" s="10">
        <v>351</v>
      </c>
      <c r="B355" s="10" t="s">
        <v>35</v>
      </c>
      <c r="C355" s="10" t="s">
        <v>219</v>
      </c>
      <c r="D355" s="10" t="s">
        <v>1389</v>
      </c>
      <c r="E355" s="10" t="s">
        <v>1390</v>
      </c>
      <c r="F355" s="10" t="s">
        <v>1391</v>
      </c>
      <c r="G355" s="10" t="s">
        <v>17</v>
      </c>
      <c r="H355" s="10" t="s">
        <v>212</v>
      </c>
      <c r="I355" s="10" t="s">
        <v>1285</v>
      </c>
      <c r="J355" s="10">
        <v>50</v>
      </c>
    </row>
  </sheetData>
  <mergeCells count="2">
    <mergeCell ref="A1:J2"/>
    <mergeCell ref="A3:B3"/>
  </mergeCells>
  <conditionalFormatting sqref="G5:G327">
    <cfRule type="expression" dxfId="59" priority="1">
      <formula>G5="Conforme"</formula>
    </cfRule>
    <cfRule type="expression" dxfId="58" priority="2">
      <formula>G5="No conforme"</formula>
    </cfRule>
    <cfRule type="expression" dxfId="57" priority="3">
      <formula>G5="Observación"</formula>
    </cfRule>
    <cfRule type="expression" dxfId="56" priority="4">
      <formula>G5="Oportunidad de mejora"</formula>
    </cfRule>
    <cfRule type="expression" dxfId="55" priority="5">
      <formula>G5="Fortaleza"</formula>
    </cfRule>
    <cfRule type="expression" dxfId="54" priority="6">
      <formula>G5="Excluido"</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
  <sheetViews>
    <sheetView showGridLines="0" workbookViewId="0"/>
  </sheetViews>
  <sheetFormatPr baseColWidth="10" defaultColWidth="9" defaultRowHeight="14.25"/>
  <cols>
    <col min="1" max="1" width="24" customWidth="1"/>
    <col min="2" max="2" width="18" customWidth="1"/>
    <col min="4" max="4" width="24" customWidth="1"/>
    <col min="5" max="5" width="18" customWidth="1"/>
    <col min="7" max="7" width="32" customWidth="1"/>
    <col min="8" max="8" width="16" customWidth="1"/>
    <col min="9" max="9" width="14" customWidth="1"/>
    <col min="10" max="10" width="16" customWidth="1"/>
    <col min="12" max="12" width="24" customWidth="1"/>
    <col min="13" max="13" width="16" customWidth="1"/>
    <col min="14" max="14" width="32" customWidth="1"/>
    <col min="15" max="15" width="14" customWidth="1"/>
  </cols>
  <sheetData>
    <row r="1" spans="1:15" ht="30">
      <c r="A1" s="6" t="s">
        <v>38</v>
      </c>
      <c r="B1" s="7" t="s">
        <v>49</v>
      </c>
      <c r="D1" s="6" t="s">
        <v>50</v>
      </c>
      <c r="E1" s="7" t="s">
        <v>51</v>
      </c>
      <c r="G1" s="6" t="s">
        <v>16</v>
      </c>
      <c r="H1" s="8" t="s">
        <v>52</v>
      </c>
      <c r="I1" s="8" t="s">
        <v>24</v>
      </c>
      <c r="J1" s="7" t="s">
        <v>53</v>
      </c>
      <c r="L1" s="6" t="s">
        <v>54</v>
      </c>
      <c r="M1" s="7" t="s">
        <v>55</v>
      </c>
      <c r="N1" s="6" t="s">
        <v>16</v>
      </c>
      <c r="O1" s="7" t="s">
        <v>24</v>
      </c>
    </row>
    <row r="2" spans="1:15">
      <c r="A2" s="2" t="s">
        <v>17</v>
      </c>
      <c r="B2" s="3">
        <f>IF(Dashboard!$E$4="Todos los procesos",COUNTIF('Base consolidada'!$G$5:$G$355,A2),COUNTIFS('Base consolidada'!$B$5:$B$355,Dashboard!$E$4,'Base consolidada'!$G$5:$G$355,A2))</f>
        <v>276</v>
      </c>
      <c r="D2" s="2" t="s">
        <v>56</v>
      </c>
      <c r="E2" s="3">
        <f>SUM(B2:B7)</f>
        <v>351</v>
      </c>
      <c r="G2" s="2" t="s">
        <v>27</v>
      </c>
      <c r="H2" s="19">
        <f>'Resumen por proceso'!J5</f>
        <v>0.93617021276595747</v>
      </c>
      <c r="I2">
        <f>'Resumen por proceso'!I5</f>
        <v>4</v>
      </c>
      <c r="J2" s="3">
        <f>'Resumen por proceso'!C5</f>
        <v>2</v>
      </c>
      <c r="L2" s="2" t="s">
        <v>17</v>
      </c>
      <c r="M2" s="3">
        <f>B2</f>
        <v>276</v>
      </c>
      <c r="N2" s="2" t="s">
        <v>27</v>
      </c>
      <c r="O2" s="3">
        <f>'Resumen por proceso'!I5</f>
        <v>4</v>
      </c>
    </row>
    <row r="3" spans="1:15">
      <c r="A3" s="2" t="s">
        <v>18</v>
      </c>
      <c r="B3" s="3">
        <f>IF(Dashboard!$E$4="Todos los procesos",COUNTIF('Base consolidada'!$G$5:$G$355,A3),COUNTIFS('Base consolidada'!$B$5:$B$355,Dashboard!$E$4,'Base consolidada'!$G$5:$G$355,A3))</f>
        <v>3</v>
      </c>
      <c r="D3" s="2" t="s">
        <v>23</v>
      </c>
      <c r="E3" s="3">
        <f>SUM(B2:B6)</f>
        <v>348</v>
      </c>
      <c r="G3" s="2" t="s">
        <v>28</v>
      </c>
      <c r="H3" s="19">
        <f>'Resumen por proceso'!J6</f>
        <v>0.97368421052631582</v>
      </c>
      <c r="I3">
        <f>'Resumen por proceso'!I6</f>
        <v>3</v>
      </c>
      <c r="J3" s="3">
        <f>'Resumen por proceso'!C6</f>
        <v>0</v>
      </c>
      <c r="L3" s="2" t="s">
        <v>18</v>
      </c>
      <c r="M3" s="3">
        <f>B3</f>
        <v>3</v>
      </c>
      <c r="N3" s="2" t="s">
        <v>28</v>
      </c>
      <c r="O3" s="3">
        <f>'Resumen por proceso'!I6</f>
        <v>3</v>
      </c>
    </row>
    <row r="4" spans="1:15">
      <c r="A4" s="2" t="s">
        <v>19</v>
      </c>
      <c r="B4" s="3">
        <f>IF(Dashboard!$E$4="Todos los procesos",COUNTIF('Base consolidada'!$G$5:$G$355,A4),COUNTIFS('Base consolidada'!$B$5:$B$355,Dashboard!$E$4,'Base consolidada'!$G$5:$G$355,A4))</f>
        <v>16</v>
      </c>
      <c r="D4" s="2" t="s">
        <v>57</v>
      </c>
      <c r="E4" s="19">
        <f>IF(E3=0,0,(B2+B5+B6+(B4*0.5))/E3)</f>
        <v>0.9683908045977011</v>
      </c>
      <c r="G4" s="2" t="s">
        <v>29</v>
      </c>
      <c r="H4" s="19">
        <f>'Resumen por proceso'!J7</f>
        <v>0.93478260869565222</v>
      </c>
      <c r="I4">
        <f>'Resumen por proceso'!I7</f>
        <v>4</v>
      </c>
      <c r="J4" s="3">
        <f>'Resumen por proceso'!C7</f>
        <v>1</v>
      </c>
      <c r="L4" s="2" t="s">
        <v>19</v>
      </c>
      <c r="M4" s="3">
        <f>B4</f>
        <v>16</v>
      </c>
      <c r="N4" s="2" t="s">
        <v>29</v>
      </c>
      <c r="O4" s="3">
        <f>'Resumen por proceso'!I7</f>
        <v>4</v>
      </c>
    </row>
    <row r="5" spans="1:15">
      <c r="A5" s="2" t="s">
        <v>20</v>
      </c>
      <c r="B5" s="3">
        <f>IF(Dashboard!$E$4="Todos los procesos",COUNTIF('Base consolidada'!$G$5:$G$355,A5),COUNTIFS('Base consolidada'!$B$5:$B$355,Dashboard!$E$4,'Base consolidada'!$G$5:$G$355,A5))</f>
        <v>23</v>
      </c>
      <c r="D5" s="2" t="s">
        <v>53</v>
      </c>
      <c r="E5" s="3">
        <f>B3</f>
        <v>3</v>
      </c>
      <c r="G5" s="2" t="s">
        <v>30</v>
      </c>
      <c r="H5" s="19">
        <f>'Resumen por proceso'!J8</f>
        <v>0.97674418604651159</v>
      </c>
      <c r="I5">
        <f>'Resumen por proceso'!I8</f>
        <v>4</v>
      </c>
      <c r="J5" s="3">
        <f>'Resumen por proceso'!C8</f>
        <v>0</v>
      </c>
      <c r="L5" s="2" t="s">
        <v>20</v>
      </c>
      <c r="M5" s="3">
        <f>B5</f>
        <v>23</v>
      </c>
      <c r="N5" s="2" t="s">
        <v>30</v>
      </c>
      <c r="O5" s="3">
        <f>'Resumen por proceso'!I8</f>
        <v>4</v>
      </c>
    </row>
    <row r="6" spans="1:15">
      <c r="A6" s="2" t="s">
        <v>21</v>
      </c>
      <c r="B6" s="3">
        <f>IF(Dashboard!$E$4="Todos los procesos",COUNTIF('Base consolidada'!$G$5:$G$355,A6),COUNTIFS('Base consolidada'!$B$5:$B$355,Dashboard!$E$4,'Base consolidada'!$G$5:$G$355,A6))</f>
        <v>30</v>
      </c>
      <c r="D6" s="2" t="s">
        <v>24</v>
      </c>
      <c r="E6" s="3">
        <f>SUM(B3:B5)</f>
        <v>42</v>
      </c>
      <c r="G6" s="2" t="s">
        <v>31</v>
      </c>
      <c r="H6" s="19">
        <f>'Resumen por proceso'!J9</f>
        <v>0.97959183673469385</v>
      </c>
      <c r="I6">
        <f>'Resumen por proceso'!I9</f>
        <v>9</v>
      </c>
      <c r="J6" s="3">
        <f>'Resumen por proceso'!C9</f>
        <v>0</v>
      </c>
      <c r="L6" s="4" t="s">
        <v>21</v>
      </c>
      <c r="M6" s="5">
        <f>B6</f>
        <v>30</v>
      </c>
      <c r="N6" s="2" t="s">
        <v>31</v>
      </c>
      <c r="O6" s="3">
        <f>'Resumen por proceso'!I9</f>
        <v>9</v>
      </c>
    </row>
    <row r="7" spans="1:15">
      <c r="A7" s="4" t="s">
        <v>22</v>
      </c>
      <c r="B7" s="5">
        <f>IF(Dashboard!$E$4="Todos los procesos",COUNTIF('Base consolidada'!$G$5:$G$355,A7),COUNTIFS('Base consolidada'!$B$5:$B$355,Dashboard!$E$4,'Base consolidada'!$G$5:$G$355,A7))</f>
        <v>3</v>
      </c>
      <c r="D7" s="2" t="s">
        <v>58</v>
      </c>
      <c r="E7" s="3">
        <f>B7</f>
        <v>3</v>
      </c>
      <c r="G7" s="2" t="s">
        <v>32</v>
      </c>
      <c r="H7" s="19">
        <f>'Resumen por proceso'!J10</f>
        <v>1</v>
      </c>
      <c r="I7">
        <f>'Resumen por proceso'!I10</f>
        <v>0</v>
      </c>
      <c r="J7" s="3">
        <f>'Resumen por proceso'!C10</f>
        <v>0</v>
      </c>
      <c r="N7" s="2" t="s">
        <v>32</v>
      </c>
      <c r="O7" s="3">
        <f>'Resumen por proceso'!I10</f>
        <v>0</v>
      </c>
    </row>
    <row r="8" spans="1:15">
      <c r="D8" s="2" t="s">
        <v>59</v>
      </c>
      <c r="E8" s="3">
        <f>B6</f>
        <v>30</v>
      </c>
      <c r="G8" s="2" t="s">
        <v>33</v>
      </c>
      <c r="H8" s="19">
        <f>'Resumen por proceso'!J11</f>
        <v>0.98863636363636365</v>
      </c>
      <c r="I8">
        <f>'Resumen por proceso'!I11</f>
        <v>3</v>
      </c>
      <c r="J8" s="3">
        <f>'Resumen por proceso'!C11</f>
        <v>0</v>
      </c>
      <c r="N8" s="2" t="s">
        <v>33</v>
      </c>
      <c r="O8" s="3">
        <f>'Resumen por proceso'!I11</f>
        <v>3</v>
      </c>
    </row>
    <row r="9" spans="1:15">
      <c r="D9" s="4" t="s">
        <v>26</v>
      </c>
      <c r="E9" s="5" t="str">
        <f>IF(B3&gt;0,"FAVORABLE CON PLAN DE ACCIÓN",IF(E4&gt;=0.95,"FAVORABLE - ROBUSTO",IF(E4&gt;=0.85,"FAVORABLE - CONTROLADO",IF(E4&gt;=0.7,"FAVORABLE CON PLAN DE ACCIÓN","NO FAVORABLE - CRÍTICO"))))</f>
        <v>FAVORABLE CON PLAN DE ACCIÓN</v>
      </c>
      <c r="G9" s="2" t="s">
        <v>34</v>
      </c>
      <c r="H9" s="19">
        <f>'Resumen por proceso'!J12</f>
        <v>0.96511627906976749</v>
      </c>
      <c r="I9">
        <f>'Resumen por proceso'!I12</f>
        <v>8</v>
      </c>
      <c r="J9" s="3">
        <f>'Resumen por proceso'!C12</f>
        <v>0</v>
      </c>
      <c r="N9" s="2" t="s">
        <v>34</v>
      </c>
      <c r="O9" s="3">
        <f>'Resumen por proceso'!I12</f>
        <v>8</v>
      </c>
    </row>
    <row r="10" spans="1:15">
      <c r="G10" s="4" t="s">
        <v>35</v>
      </c>
      <c r="H10" s="20">
        <f>'Resumen por proceso'!J13</f>
        <v>0.95238095238095233</v>
      </c>
      <c r="I10" s="14">
        <f>'Resumen por proceso'!I13</f>
        <v>7</v>
      </c>
      <c r="J10" s="5">
        <f>'Resumen por proceso'!C13</f>
        <v>0</v>
      </c>
      <c r="N10" s="4" t="s">
        <v>35</v>
      </c>
      <c r="O10" s="5">
        <f>'Resumen por proceso'!I13</f>
        <v>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showGridLines="0" workbookViewId="0"/>
  </sheetViews>
  <sheetFormatPr baseColWidth="10" defaultColWidth="9" defaultRowHeight="14.25"/>
  <cols>
    <col min="1" max="1" width="32" customWidth="1"/>
    <col min="2" max="2" width="10" customWidth="1"/>
    <col min="4" max="4" width="28" customWidth="1"/>
    <col min="5" max="5" width="30" customWidth="1"/>
    <col min="6" max="6" width="72" customWidth="1"/>
  </cols>
  <sheetData>
    <row r="1" spans="1:6" ht="15">
      <c r="A1" s="6" t="s">
        <v>16</v>
      </c>
      <c r="B1" s="7" t="s">
        <v>60</v>
      </c>
      <c r="D1" s="26" t="s">
        <v>61</v>
      </c>
      <c r="E1" s="27" t="s">
        <v>62</v>
      </c>
      <c r="F1" s="28" t="s">
        <v>63</v>
      </c>
    </row>
    <row r="2" spans="1:6">
      <c r="A2" s="2" t="s">
        <v>3</v>
      </c>
      <c r="B2" s="3">
        <v>0</v>
      </c>
      <c r="D2" s="29" t="s">
        <v>17</v>
      </c>
      <c r="E2" s="22" t="s">
        <v>64</v>
      </c>
      <c r="F2" s="30" t="s">
        <v>65</v>
      </c>
    </row>
    <row r="3" spans="1:6">
      <c r="A3" s="2" t="s">
        <v>27</v>
      </c>
      <c r="B3" s="3">
        <v>1</v>
      </c>
      <c r="D3" s="29" t="s">
        <v>21</v>
      </c>
      <c r="E3" s="22" t="s">
        <v>64</v>
      </c>
      <c r="F3" s="30" t="s">
        <v>66</v>
      </c>
    </row>
    <row r="4" spans="1:6">
      <c r="A4" s="2" t="s">
        <v>28</v>
      </c>
      <c r="B4" s="3">
        <v>2</v>
      </c>
      <c r="D4" s="29" t="s">
        <v>20</v>
      </c>
      <c r="E4" s="22" t="s">
        <v>64</v>
      </c>
      <c r="F4" s="30" t="s">
        <v>67</v>
      </c>
    </row>
    <row r="5" spans="1:6">
      <c r="A5" s="2" t="s">
        <v>29</v>
      </c>
      <c r="B5" s="3">
        <v>3</v>
      </c>
      <c r="D5" s="29" t="s">
        <v>19</v>
      </c>
      <c r="E5" s="9" t="s">
        <v>68</v>
      </c>
      <c r="F5" s="30" t="s">
        <v>69</v>
      </c>
    </row>
    <row r="6" spans="1:6">
      <c r="A6" s="2" t="s">
        <v>30</v>
      </c>
      <c r="B6" s="3">
        <v>4</v>
      </c>
      <c r="D6" s="29" t="s">
        <v>70</v>
      </c>
      <c r="E6" s="9" t="s">
        <v>71</v>
      </c>
      <c r="F6" s="30" t="s">
        <v>72</v>
      </c>
    </row>
    <row r="7" spans="1:6">
      <c r="A7" s="2" t="s">
        <v>31</v>
      </c>
      <c r="B7" s="3">
        <v>5</v>
      </c>
      <c r="D7" s="31" t="s">
        <v>73</v>
      </c>
      <c r="E7" s="32" t="s">
        <v>74</v>
      </c>
      <c r="F7" s="33" t="s">
        <v>75</v>
      </c>
    </row>
    <row r="8" spans="1:6">
      <c r="A8" s="2" t="s">
        <v>32</v>
      </c>
      <c r="B8" s="3">
        <v>6</v>
      </c>
      <c r="D8" s="9"/>
      <c r="E8" s="9"/>
      <c r="F8" s="9"/>
    </row>
    <row r="9" spans="1:6" ht="15">
      <c r="A9" s="2" t="s">
        <v>33</v>
      </c>
      <c r="B9" s="3">
        <v>7</v>
      </c>
      <c r="D9" s="26" t="s">
        <v>76</v>
      </c>
      <c r="E9" s="27" t="s">
        <v>26</v>
      </c>
      <c r="F9" s="28" t="s">
        <v>77</v>
      </c>
    </row>
    <row r="10" spans="1:6">
      <c r="A10" s="2" t="s">
        <v>34</v>
      </c>
      <c r="B10" s="3">
        <v>8</v>
      </c>
      <c r="D10" s="29" t="s">
        <v>78</v>
      </c>
      <c r="E10" s="9" t="s">
        <v>79</v>
      </c>
      <c r="F10" s="30" t="s">
        <v>80</v>
      </c>
    </row>
    <row r="11" spans="1:6">
      <c r="A11" s="4" t="s">
        <v>35</v>
      </c>
      <c r="B11" s="5">
        <v>9</v>
      </c>
      <c r="D11" s="29" t="s">
        <v>81</v>
      </c>
      <c r="E11" s="9" t="s">
        <v>82</v>
      </c>
      <c r="F11" s="30" t="s">
        <v>80</v>
      </c>
    </row>
    <row r="12" spans="1:6" ht="28.5">
      <c r="D12" s="29" t="s">
        <v>83</v>
      </c>
      <c r="E12" s="9" t="s">
        <v>84</v>
      </c>
      <c r="F12" s="30" t="s">
        <v>85</v>
      </c>
    </row>
    <row r="13" spans="1:6" ht="28.5">
      <c r="D13" s="31" t="s">
        <v>86</v>
      </c>
      <c r="E13" s="32" t="s">
        <v>87</v>
      </c>
      <c r="F13" s="33" t="s">
        <v>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2"/>
  <sheetViews>
    <sheetView showGridLines="0" workbookViewId="0"/>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36" t="s">
        <v>89</v>
      </c>
      <c r="B1" s="136"/>
      <c r="C1" s="136"/>
      <c r="D1" s="136"/>
      <c r="E1" s="136"/>
      <c r="F1" s="136"/>
    </row>
    <row r="2" spans="1:6">
      <c r="A2" s="136"/>
      <c r="B2" s="136"/>
      <c r="C2" s="136"/>
      <c r="D2" s="136"/>
      <c r="E2" s="136"/>
      <c r="F2" s="136"/>
    </row>
    <row r="3" spans="1:6" ht="15">
      <c r="A3" s="127" t="str">
        <f>HYPERLINK("#'Dashboard'!A1","← VOLVER AL DASHBOARD PRINCIPAL")</f>
        <v>← VOLVER AL DASHBOARD PRINCIPAL</v>
      </c>
      <c r="B3" s="129"/>
      <c r="D3" s="139" t="s">
        <v>1392</v>
      </c>
      <c r="E3" s="140"/>
      <c r="F3" s="140"/>
    </row>
    <row r="5" spans="1:6" ht="15">
      <c r="A5" s="6" t="s">
        <v>37</v>
      </c>
      <c r="B5" s="8" t="s">
        <v>39</v>
      </c>
      <c r="C5" s="8" t="s">
        <v>46</v>
      </c>
      <c r="D5" s="8" t="s">
        <v>40</v>
      </c>
      <c r="E5" s="8" t="s">
        <v>41</v>
      </c>
      <c r="F5" s="8" t="s">
        <v>38</v>
      </c>
    </row>
    <row r="6" spans="1:6" ht="42.75">
      <c r="A6" s="10">
        <v>1</v>
      </c>
      <c r="B6" s="10" t="s">
        <v>319</v>
      </c>
      <c r="C6" s="10" t="s">
        <v>320</v>
      </c>
      <c r="D6" s="10" t="s">
        <v>321</v>
      </c>
      <c r="E6" s="10" t="s">
        <v>322</v>
      </c>
      <c r="F6" s="10" t="s">
        <v>17</v>
      </c>
    </row>
    <row r="7" spans="1:6" ht="42.75">
      <c r="A7" s="10">
        <v>2</v>
      </c>
      <c r="B7" s="10" t="s">
        <v>323</v>
      </c>
      <c r="C7" s="10" t="s">
        <v>324</v>
      </c>
      <c r="D7" s="10" t="s">
        <v>325</v>
      </c>
      <c r="E7" s="10" t="s">
        <v>326</v>
      </c>
      <c r="F7" s="10" t="s">
        <v>17</v>
      </c>
    </row>
    <row r="8" spans="1:6" ht="42.75">
      <c r="A8" s="10">
        <v>3</v>
      </c>
      <c r="B8" s="10" t="s">
        <v>327</v>
      </c>
      <c r="C8" s="10" t="s">
        <v>328</v>
      </c>
      <c r="D8" s="10" t="s">
        <v>329</v>
      </c>
      <c r="E8" s="10" t="s">
        <v>330</v>
      </c>
      <c r="F8" s="10" t="s">
        <v>17</v>
      </c>
    </row>
    <row r="9" spans="1:6" ht="42.75">
      <c r="A9" s="10">
        <v>4</v>
      </c>
      <c r="B9" s="10" t="s">
        <v>331</v>
      </c>
      <c r="C9" s="10" t="s">
        <v>332</v>
      </c>
      <c r="D9" s="10" t="s">
        <v>333</v>
      </c>
      <c r="E9" s="10" t="s">
        <v>334</v>
      </c>
      <c r="F9" s="10" t="s">
        <v>17</v>
      </c>
    </row>
    <row r="10" spans="1:6" ht="28.5">
      <c r="A10" s="10">
        <v>5</v>
      </c>
      <c r="B10" s="10" t="s">
        <v>335</v>
      </c>
      <c r="C10" s="10" t="s">
        <v>336</v>
      </c>
      <c r="D10" s="10" t="s">
        <v>337</v>
      </c>
      <c r="E10" s="10" t="s">
        <v>338</v>
      </c>
      <c r="F10" s="10" t="s">
        <v>17</v>
      </c>
    </row>
    <row r="11" spans="1:6" ht="42.75">
      <c r="A11" s="10">
        <v>6</v>
      </c>
      <c r="B11" s="10" t="s">
        <v>339</v>
      </c>
      <c r="C11" s="10" t="s">
        <v>340</v>
      </c>
      <c r="D11" s="10" t="s">
        <v>341</v>
      </c>
      <c r="E11" s="10" t="s">
        <v>342</v>
      </c>
      <c r="F11" s="10" t="s">
        <v>17</v>
      </c>
    </row>
    <row r="12" spans="1:6" ht="42.75">
      <c r="A12" s="10">
        <v>7</v>
      </c>
      <c r="B12" s="10" t="s">
        <v>343</v>
      </c>
      <c r="C12" s="10" t="s">
        <v>344</v>
      </c>
      <c r="D12" s="10" t="s">
        <v>345</v>
      </c>
      <c r="E12" s="10" t="s">
        <v>346</v>
      </c>
      <c r="F12" s="10" t="s">
        <v>17</v>
      </c>
    </row>
    <row r="13" spans="1:6" ht="28.5">
      <c r="A13" s="10">
        <v>8</v>
      </c>
      <c r="B13" s="10" t="s">
        <v>343</v>
      </c>
      <c r="C13" s="10" t="s">
        <v>347</v>
      </c>
      <c r="D13" s="10" t="s">
        <v>348</v>
      </c>
      <c r="E13" s="10" t="s">
        <v>349</v>
      </c>
      <c r="F13" s="10" t="s">
        <v>17</v>
      </c>
    </row>
    <row r="14" spans="1:6" ht="42.75">
      <c r="A14" s="10">
        <v>9</v>
      </c>
      <c r="B14" s="10" t="s">
        <v>350</v>
      </c>
      <c r="C14" s="10" t="s">
        <v>351</v>
      </c>
      <c r="D14" s="10" t="s">
        <v>352</v>
      </c>
      <c r="E14" s="10" t="s">
        <v>353</v>
      </c>
      <c r="F14" s="10" t="s">
        <v>17</v>
      </c>
    </row>
    <row r="15" spans="1:6" ht="42.75">
      <c r="A15" s="10">
        <v>10</v>
      </c>
      <c r="B15" s="10" t="s">
        <v>354</v>
      </c>
      <c r="C15" s="10" t="s">
        <v>355</v>
      </c>
      <c r="D15" s="10" t="s">
        <v>356</v>
      </c>
      <c r="E15" s="10" t="s">
        <v>357</v>
      </c>
      <c r="F15" s="10" t="s">
        <v>17</v>
      </c>
    </row>
    <row r="16" spans="1:6" ht="42.75">
      <c r="A16" s="10">
        <v>11</v>
      </c>
      <c r="B16" s="10" t="s">
        <v>354</v>
      </c>
      <c r="C16" s="10" t="s">
        <v>358</v>
      </c>
      <c r="D16" s="10" t="s">
        <v>359</v>
      </c>
      <c r="E16" s="10" t="s">
        <v>360</v>
      </c>
      <c r="F16" s="10" t="s">
        <v>17</v>
      </c>
    </row>
    <row r="17" spans="1:6" ht="57">
      <c r="A17" s="10">
        <v>12</v>
      </c>
      <c r="B17" s="10" t="s">
        <v>231</v>
      </c>
      <c r="C17" s="10" t="s">
        <v>361</v>
      </c>
      <c r="D17" s="10" t="s">
        <v>232</v>
      </c>
      <c r="E17" s="10" t="s">
        <v>233</v>
      </c>
      <c r="F17" s="10" t="s">
        <v>21</v>
      </c>
    </row>
    <row r="18" spans="1:6" ht="42.75">
      <c r="A18" s="10">
        <v>13</v>
      </c>
      <c r="B18" s="10" t="s">
        <v>362</v>
      </c>
      <c r="C18" s="10" t="s">
        <v>363</v>
      </c>
      <c r="D18" s="10" t="s">
        <v>364</v>
      </c>
      <c r="E18" s="10" t="s">
        <v>365</v>
      </c>
      <c r="F18" s="10" t="s">
        <v>17</v>
      </c>
    </row>
    <row r="19" spans="1:6" ht="28.5">
      <c r="A19" s="10">
        <v>14</v>
      </c>
      <c r="B19" s="10" t="s">
        <v>366</v>
      </c>
      <c r="C19" s="10" t="s">
        <v>367</v>
      </c>
      <c r="D19" s="10" t="s">
        <v>368</v>
      </c>
      <c r="E19" s="10" t="s">
        <v>369</v>
      </c>
      <c r="F19" s="10" t="s">
        <v>17</v>
      </c>
    </row>
    <row r="20" spans="1:6" ht="42.75">
      <c r="A20" s="10">
        <v>15</v>
      </c>
      <c r="B20" s="10" t="s">
        <v>234</v>
      </c>
      <c r="C20" s="10" t="s">
        <v>370</v>
      </c>
      <c r="D20" s="10" t="s">
        <v>371</v>
      </c>
      <c r="E20" s="10" t="s">
        <v>372</v>
      </c>
      <c r="F20" s="10" t="s">
        <v>17</v>
      </c>
    </row>
    <row r="21" spans="1:6" ht="42.75">
      <c r="A21" s="10">
        <v>16</v>
      </c>
      <c r="B21" s="10" t="s">
        <v>373</v>
      </c>
      <c r="C21" s="10" t="s">
        <v>374</v>
      </c>
      <c r="D21" s="10" t="s">
        <v>375</v>
      </c>
      <c r="E21" s="10" t="s">
        <v>376</v>
      </c>
      <c r="F21" s="10" t="s">
        <v>17</v>
      </c>
    </row>
    <row r="22" spans="1:6" ht="114">
      <c r="A22" s="10">
        <v>17</v>
      </c>
      <c r="B22" s="10" t="s">
        <v>98</v>
      </c>
      <c r="C22" s="10" t="s">
        <v>377</v>
      </c>
      <c r="D22" s="10" t="s">
        <v>99</v>
      </c>
      <c r="E22" s="10" t="s">
        <v>100</v>
      </c>
      <c r="F22" s="10" t="s">
        <v>19</v>
      </c>
    </row>
    <row r="23" spans="1:6" ht="42.75">
      <c r="A23" s="10">
        <v>18</v>
      </c>
      <c r="B23" s="10" t="s">
        <v>234</v>
      </c>
      <c r="C23" s="10" t="s">
        <v>378</v>
      </c>
      <c r="D23" s="10" t="s">
        <v>235</v>
      </c>
      <c r="E23" s="10" t="s">
        <v>236</v>
      </c>
      <c r="F23" s="10" t="s">
        <v>21</v>
      </c>
    </row>
    <row r="24" spans="1:6" ht="99.75">
      <c r="A24" s="10">
        <v>19</v>
      </c>
      <c r="B24" s="10" t="s">
        <v>379</v>
      </c>
      <c r="C24" s="10" t="s">
        <v>380</v>
      </c>
      <c r="D24" s="10" t="s">
        <v>381</v>
      </c>
      <c r="E24" s="10" t="s">
        <v>382</v>
      </c>
      <c r="F24" s="10" t="s">
        <v>17</v>
      </c>
    </row>
    <row r="25" spans="1:6" ht="114">
      <c r="A25" s="10">
        <v>20</v>
      </c>
      <c r="B25" s="10" t="s">
        <v>102</v>
      </c>
      <c r="C25" s="10" t="s">
        <v>383</v>
      </c>
      <c r="D25" s="10" t="s">
        <v>103</v>
      </c>
      <c r="E25" s="10" t="s">
        <v>104</v>
      </c>
      <c r="F25" s="10" t="s">
        <v>18</v>
      </c>
    </row>
    <row r="26" spans="1:6" ht="171">
      <c r="A26" s="10">
        <v>21</v>
      </c>
      <c r="B26" s="10" t="s">
        <v>105</v>
      </c>
      <c r="C26" s="10" t="s">
        <v>384</v>
      </c>
      <c r="D26" s="10" t="s">
        <v>106</v>
      </c>
      <c r="E26" s="10" t="s">
        <v>107</v>
      </c>
      <c r="F26" s="10" t="s">
        <v>19</v>
      </c>
    </row>
    <row r="27" spans="1:6" ht="71.25">
      <c r="A27" s="10">
        <v>22</v>
      </c>
      <c r="B27" s="10" t="s">
        <v>385</v>
      </c>
      <c r="C27" s="10" t="s">
        <v>386</v>
      </c>
      <c r="D27" s="10" t="s">
        <v>387</v>
      </c>
      <c r="E27" s="10" t="s">
        <v>388</v>
      </c>
      <c r="F27" s="10" t="s">
        <v>17</v>
      </c>
    </row>
    <row r="28" spans="1:6" ht="71.25">
      <c r="A28" s="10">
        <v>23</v>
      </c>
      <c r="B28" s="10" t="s">
        <v>389</v>
      </c>
      <c r="C28" s="10" t="s">
        <v>390</v>
      </c>
      <c r="D28" s="10" t="s">
        <v>391</v>
      </c>
      <c r="E28" s="10" t="s">
        <v>392</v>
      </c>
      <c r="F28" s="10" t="s">
        <v>17</v>
      </c>
    </row>
    <row r="29" spans="1:6" ht="71.25">
      <c r="A29" s="10">
        <v>24</v>
      </c>
      <c r="B29" s="10" t="s">
        <v>393</v>
      </c>
      <c r="C29" s="10" t="s">
        <v>394</v>
      </c>
      <c r="D29" s="10" t="s">
        <v>395</v>
      </c>
      <c r="E29" s="10" t="s">
        <v>396</v>
      </c>
      <c r="F29" s="10" t="s">
        <v>17</v>
      </c>
    </row>
    <row r="30" spans="1:6" ht="57">
      <c r="A30" s="10">
        <v>25</v>
      </c>
      <c r="B30" s="10" t="s">
        <v>397</v>
      </c>
      <c r="C30" s="10" t="s">
        <v>398</v>
      </c>
      <c r="D30" s="10" t="s">
        <v>399</v>
      </c>
      <c r="E30" s="10" t="s">
        <v>400</v>
      </c>
      <c r="F30" s="10" t="s">
        <v>17</v>
      </c>
    </row>
    <row r="31" spans="1:6" ht="71.25">
      <c r="A31" s="10">
        <v>26</v>
      </c>
      <c r="B31" s="10" t="s">
        <v>401</v>
      </c>
      <c r="C31" s="10" t="s">
        <v>402</v>
      </c>
      <c r="D31" s="10" t="s">
        <v>403</v>
      </c>
      <c r="E31" s="10" t="s">
        <v>404</v>
      </c>
      <c r="F31" s="10" t="s">
        <v>17</v>
      </c>
    </row>
    <row r="32" spans="1:6" ht="99.75">
      <c r="A32" s="10">
        <v>27</v>
      </c>
      <c r="B32" s="10" t="s">
        <v>405</v>
      </c>
      <c r="C32" s="10" t="s">
        <v>406</v>
      </c>
      <c r="D32" s="10" t="s">
        <v>407</v>
      </c>
      <c r="E32" s="10" t="s">
        <v>408</v>
      </c>
      <c r="F32" s="10" t="s">
        <v>17</v>
      </c>
    </row>
    <row r="33" spans="1:6" ht="99.75">
      <c r="A33" s="10">
        <v>28</v>
      </c>
      <c r="B33" s="10" t="s">
        <v>409</v>
      </c>
      <c r="C33" s="10" t="s">
        <v>410</v>
      </c>
      <c r="D33" s="10" t="s">
        <v>411</v>
      </c>
      <c r="E33" s="10" t="s">
        <v>412</v>
      </c>
      <c r="F33" s="10" t="s">
        <v>17</v>
      </c>
    </row>
    <row r="34" spans="1:6" ht="85.5">
      <c r="A34" s="10">
        <v>29</v>
      </c>
      <c r="B34" s="10" t="s">
        <v>413</v>
      </c>
      <c r="C34" s="10" t="s">
        <v>414</v>
      </c>
      <c r="D34" s="10" t="s">
        <v>415</v>
      </c>
      <c r="E34" s="10" t="s">
        <v>416</v>
      </c>
      <c r="F34" s="10" t="s">
        <v>17</v>
      </c>
    </row>
    <row r="35" spans="1:6" ht="85.5">
      <c r="A35" s="10">
        <v>30</v>
      </c>
      <c r="B35" s="10" t="s">
        <v>417</v>
      </c>
      <c r="C35" s="10" t="s">
        <v>418</v>
      </c>
      <c r="D35" s="10" t="s">
        <v>419</v>
      </c>
      <c r="E35" s="10" t="s">
        <v>420</v>
      </c>
      <c r="F35" s="10" t="s">
        <v>17</v>
      </c>
    </row>
    <row r="36" spans="1:6" ht="85.5">
      <c r="A36" s="10">
        <v>31</v>
      </c>
      <c r="B36" s="10" t="s">
        <v>421</v>
      </c>
      <c r="C36" s="10" t="s">
        <v>422</v>
      </c>
      <c r="D36" s="10" t="s">
        <v>423</v>
      </c>
      <c r="E36" s="10" t="s">
        <v>424</v>
      </c>
      <c r="F36" s="10" t="s">
        <v>17</v>
      </c>
    </row>
    <row r="37" spans="1:6" ht="85.5">
      <c r="A37" s="10">
        <v>32</v>
      </c>
      <c r="B37" s="10" t="s">
        <v>425</v>
      </c>
      <c r="C37" s="10" t="s">
        <v>426</v>
      </c>
      <c r="D37" s="10" t="s">
        <v>427</v>
      </c>
      <c r="E37" s="10" t="s">
        <v>428</v>
      </c>
      <c r="F37" s="10" t="s">
        <v>17</v>
      </c>
    </row>
    <row r="38" spans="1:6" ht="71.25">
      <c r="A38" s="10">
        <v>33</v>
      </c>
      <c r="B38" s="10" t="s">
        <v>429</v>
      </c>
      <c r="C38" s="10" t="s">
        <v>430</v>
      </c>
      <c r="D38" s="10" t="s">
        <v>431</v>
      </c>
      <c r="E38" s="10" t="s">
        <v>432</v>
      </c>
      <c r="F38" s="10" t="s">
        <v>17</v>
      </c>
    </row>
    <row r="39" spans="1:6" ht="57">
      <c r="A39" s="10">
        <v>34</v>
      </c>
      <c r="B39" s="10" t="s">
        <v>433</v>
      </c>
      <c r="C39" s="10" t="s">
        <v>434</v>
      </c>
      <c r="D39" s="10" t="s">
        <v>435</v>
      </c>
      <c r="E39" s="10" t="s">
        <v>436</v>
      </c>
      <c r="F39" s="10" t="s">
        <v>17</v>
      </c>
    </row>
    <row r="40" spans="1:6" ht="57">
      <c r="A40" s="10">
        <v>35</v>
      </c>
      <c r="B40" s="10" t="s">
        <v>437</v>
      </c>
      <c r="C40" s="10" t="s">
        <v>438</v>
      </c>
      <c r="D40" s="10" t="s">
        <v>439</v>
      </c>
      <c r="E40" s="10" t="s">
        <v>440</v>
      </c>
      <c r="F40" s="10" t="s">
        <v>17</v>
      </c>
    </row>
    <row r="41" spans="1:6" ht="71.25">
      <c r="A41" s="10">
        <v>36</v>
      </c>
      <c r="B41" s="10" t="s">
        <v>441</v>
      </c>
      <c r="C41" s="10" t="s">
        <v>442</v>
      </c>
      <c r="D41" s="10" t="s">
        <v>443</v>
      </c>
      <c r="E41" s="10" t="s">
        <v>444</v>
      </c>
      <c r="F41" s="10" t="s">
        <v>17</v>
      </c>
    </row>
    <row r="42" spans="1:6" ht="57">
      <c r="A42" s="10">
        <v>37</v>
      </c>
      <c r="B42" s="10" t="s">
        <v>445</v>
      </c>
      <c r="C42" s="10" t="s">
        <v>446</v>
      </c>
      <c r="D42" s="10" t="s">
        <v>447</v>
      </c>
      <c r="E42" s="10" t="s">
        <v>448</v>
      </c>
      <c r="F42" s="10" t="s">
        <v>17</v>
      </c>
    </row>
    <row r="43" spans="1:6" ht="71.25">
      <c r="A43" s="10">
        <v>38</v>
      </c>
      <c r="B43" s="10" t="s">
        <v>449</v>
      </c>
      <c r="C43" s="10" t="s">
        <v>450</v>
      </c>
      <c r="D43" s="10" t="s">
        <v>451</v>
      </c>
      <c r="E43" s="10" t="s">
        <v>452</v>
      </c>
      <c r="F43" s="10" t="s">
        <v>17</v>
      </c>
    </row>
    <row r="44" spans="1:6" ht="71.25">
      <c r="A44" s="10">
        <v>39</v>
      </c>
      <c r="B44" s="10" t="s">
        <v>453</v>
      </c>
      <c r="C44" s="10" t="s">
        <v>454</v>
      </c>
      <c r="D44" s="10" t="s">
        <v>455</v>
      </c>
      <c r="E44" s="10" t="s">
        <v>456</v>
      </c>
      <c r="F44" s="10" t="s">
        <v>17</v>
      </c>
    </row>
    <row r="45" spans="1:6" ht="213.75">
      <c r="A45" s="10">
        <v>40</v>
      </c>
      <c r="B45" s="10" t="s">
        <v>108</v>
      </c>
      <c r="C45" s="10" t="s">
        <v>457</v>
      </c>
      <c r="D45" s="10" t="s">
        <v>109</v>
      </c>
      <c r="E45" s="10" t="s">
        <v>110</v>
      </c>
      <c r="F45" s="10" t="s">
        <v>18</v>
      </c>
    </row>
    <row r="46" spans="1:6" ht="71.25">
      <c r="A46" s="10">
        <v>41</v>
      </c>
      <c r="B46" s="10" t="s">
        <v>237</v>
      </c>
      <c r="C46" s="10" t="s">
        <v>458</v>
      </c>
      <c r="D46" s="10" t="s">
        <v>238</v>
      </c>
      <c r="E46" s="10" t="s">
        <v>239</v>
      </c>
      <c r="F46" s="10" t="s">
        <v>21</v>
      </c>
    </row>
    <row r="47" spans="1:6" ht="42.75">
      <c r="A47" s="10">
        <v>42</v>
      </c>
      <c r="B47" s="10" t="s">
        <v>459</v>
      </c>
      <c r="C47" s="10" t="s">
        <v>460</v>
      </c>
      <c r="D47" s="10" t="s">
        <v>461</v>
      </c>
      <c r="E47" s="10" t="s">
        <v>462</v>
      </c>
      <c r="F47" s="10" t="s">
        <v>17</v>
      </c>
    </row>
    <row r="48" spans="1:6" ht="42.75">
      <c r="A48" s="10">
        <v>43</v>
      </c>
      <c r="B48" s="10" t="s">
        <v>463</v>
      </c>
      <c r="C48" s="10" t="s">
        <v>464</v>
      </c>
      <c r="D48" s="10" t="s">
        <v>465</v>
      </c>
      <c r="E48" s="10" t="s">
        <v>466</v>
      </c>
      <c r="F48" s="10" t="s">
        <v>17</v>
      </c>
    </row>
    <row r="49" spans="1:6" ht="42.75">
      <c r="A49" s="10">
        <v>44</v>
      </c>
      <c r="B49" s="10" t="s">
        <v>467</v>
      </c>
      <c r="C49" s="10" t="s">
        <v>468</v>
      </c>
      <c r="D49" s="10" t="s">
        <v>469</v>
      </c>
      <c r="E49" s="10" t="s">
        <v>470</v>
      </c>
      <c r="F49" s="10" t="s">
        <v>17</v>
      </c>
    </row>
    <row r="50" spans="1:6" ht="99.75">
      <c r="A50" s="10">
        <v>45</v>
      </c>
      <c r="B50" s="10" t="s">
        <v>471</v>
      </c>
      <c r="C50" s="10" t="s">
        <v>472</v>
      </c>
      <c r="D50" s="10" t="s">
        <v>473</v>
      </c>
      <c r="E50" s="10" t="s">
        <v>474</v>
      </c>
      <c r="F50" s="10" t="s">
        <v>17</v>
      </c>
    </row>
    <row r="51" spans="1:6" ht="42.75">
      <c r="A51" s="10">
        <v>46</v>
      </c>
      <c r="B51" s="10" t="s">
        <v>240</v>
      </c>
      <c r="C51" s="10" t="s">
        <v>475</v>
      </c>
      <c r="D51" s="10" t="s">
        <v>241</v>
      </c>
      <c r="E51" s="10" t="s">
        <v>242</v>
      </c>
      <c r="F51" s="10" t="s">
        <v>21</v>
      </c>
    </row>
    <row r="52" spans="1:6" ht="85.5">
      <c r="A52" s="10">
        <v>47</v>
      </c>
      <c r="B52" s="10" t="s">
        <v>476</v>
      </c>
      <c r="C52" s="10" t="s">
        <v>477</v>
      </c>
      <c r="D52" s="10" t="s">
        <v>478</v>
      </c>
      <c r="E52" s="10" t="s">
        <v>479</v>
      </c>
      <c r="F52" s="10" t="s">
        <v>17</v>
      </c>
    </row>
  </sheetData>
  <mergeCells count="3">
    <mergeCell ref="A1:F2"/>
    <mergeCell ref="A3:B3"/>
    <mergeCell ref="D3:F3"/>
  </mergeCells>
  <conditionalFormatting sqref="F6:F31">
    <cfRule type="expression" dxfId="53" priority="1">
      <formula>F6="Conforme"</formula>
    </cfRule>
    <cfRule type="expression" dxfId="52" priority="2">
      <formula>F6="No conforme"</formula>
    </cfRule>
    <cfRule type="expression" dxfId="51" priority="3">
      <formula>F6="Observación"</formula>
    </cfRule>
    <cfRule type="expression" dxfId="50" priority="4">
      <formula>F6="Oportunidad de mejora"</formula>
    </cfRule>
    <cfRule type="expression" dxfId="49" priority="5">
      <formula>F6="Fortaleza"</formula>
    </cfRule>
    <cfRule type="expression" dxfId="48" priority="6">
      <formula>F6="Excluido"</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Dashboard</vt:lpstr>
      <vt:lpstr>Resumen por proceso</vt:lpstr>
      <vt:lpstr>Hallazgos</vt:lpstr>
      <vt:lpstr>No conformidades</vt:lpstr>
      <vt:lpstr>Fortalezas</vt:lpstr>
      <vt:lpstr>Base consolidada</vt:lpstr>
      <vt:lpstr>Datos Dashboard</vt:lpstr>
      <vt:lpstr>Parámetros</vt:lpstr>
      <vt:lpstr>Planeación Estratégica</vt:lpstr>
      <vt:lpstr>Gestión Documental</vt:lpstr>
      <vt:lpstr>Gestión de Mejora</vt:lpstr>
      <vt:lpstr>Gestión de Operaciones</vt:lpstr>
      <vt:lpstr>Adm. del Riesgo</vt:lpstr>
      <vt:lpstr>Mantenimiento</vt:lpstr>
      <vt:lpstr>Gestión Logística</vt:lpstr>
      <vt:lpstr>Gestión Humana</vt:lpstr>
      <vt:lpstr>Gestión 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LOPEZ</dc:creator>
  <cp:lastModifiedBy>VIVIANA LOPEZ</cp:lastModifiedBy>
  <dcterms:created xsi:type="dcterms:W3CDTF">2026-07-20T17:36:07Z</dcterms:created>
  <dcterms:modified xsi:type="dcterms:W3CDTF">2026-07-20T17:36:08Z</dcterms:modified>
</cp:coreProperties>
</file>